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Shashank\FY 2025-26\167th\Website\Annexure\"/>
    </mc:Choice>
  </mc:AlternateContent>
  <xr:revisionPtr revIDLastSave="0" documentId="13_ncr:1_{F88FD492-9091-45AB-9C40-03A086CAF9CC}" xr6:coauthVersionLast="47" xr6:coauthVersionMax="47" xr10:uidLastSave="{00000000-0000-0000-0000-000000000000}"/>
  <bookViews>
    <workbookView xWindow="-120" yWindow="-120" windowWidth="29040" windowHeight="15720" tabRatio="846" firstSheet="1" activeTab="5" xr2:uid="{00000000-000D-0000-FFFF-FFFF00000000}"/>
  </bookViews>
  <sheets>
    <sheet name="Annex 21" sheetId="1" r:id="rId1"/>
    <sheet name="Annex 22" sheetId="2" r:id="rId2"/>
    <sheet name="Annex 22A" sheetId="3" r:id="rId3"/>
    <sheet name="Annex 23" sheetId="4" r:id="rId4"/>
    <sheet name="Annex 23A" sheetId="5" r:id="rId5"/>
    <sheet name="Annex 24" sheetId="6" r:id="rId6"/>
    <sheet name="Annex 25" sheetId="7" r:id="rId7"/>
    <sheet name="Annex 26" sheetId="8" r:id="rId8"/>
    <sheet name="Annex 27" sheetId="10" r:id="rId9"/>
    <sheet name="Annex 28" sheetId="11" r:id="rId10"/>
    <sheet name="Annex 29" sheetId="12" r:id="rId11"/>
    <sheet name="Annex 29A" sheetId="13" r:id="rId12"/>
    <sheet name="Annex 30" sheetId="14" r:id="rId13"/>
    <sheet name="Annex 31" sheetId="15" r:id="rId14"/>
    <sheet name="Annex 32" sheetId="16" r:id="rId15"/>
    <sheet name="Annex 32A" sheetId="17" r:id="rId16"/>
    <sheet name="Annex 33" sheetId="18" r:id="rId17"/>
  </sheets>
  <externalReferences>
    <externalReference r:id="rId18"/>
    <externalReference r:id="rId19"/>
    <externalReference r:id="rId2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6" l="1"/>
  <c r="E71" i="6"/>
  <c r="D71" i="6"/>
  <c r="C71" i="6"/>
  <c r="F66" i="6"/>
  <c r="E66" i="6"/>
  <c r="D66" i="6"/>
  <c r="C66" i="6"/>
  <c r="F55" i="6"/>
  <c r="E55" i="6"/>
  <c r="D55" i="6"/>
  <c r="C55" i="6"/>
  <c r="F51" i="6"/>
  <c r="E51" i="6"/>
  <c r="D51" i="6"/>
  <c r="C51" i="6"/>
  <c r="F47" i="6"/>
  <c r="E47" i="6"/>
  <c r="D47" i="6"/>
  <c r="C47" i="6"/>
  <c r="F20" i="6"/>
  <c r="F48" i="6" s="1"/>
  <c r="F72" i="6" s="1"/>
  <c r="E20" i="6"/>
  <c r="E48" i="6" s="1"/>
  <c r="E72" i="6" s="1"/>
  <c r="D20" i="6"/>
  <c r="D48" i="6" s="1"/>
  <c r="D72" i="6" s="1"/>
  <c r="C20" i="6"/>
  <c r="C48" i="6" s="1"/>
  <c r="C72" i="6" s="1"/>
  <c r="D67" i="18"/>
  <c r="E67" i="18"/>
  <c r="F67" i="18"/>
  <c r="G67" i="18"/>
  <c r="H67" i="18"/>
  <c r="I67" i="18"/>
  <c r="I66" i="18"/>
  <c r="H66" i="18"/>
  <c r="G66" i="18"/>
  <c r="F66" i="18"/>
  <c r="E66" i="18"/>
  <c r="D66" i="18"/>
  <c r="C66" i="18"/>
  <c r="I55" i="18"/>
  <c r="H55" i="18"/>
  <c r="G55" i="18"/>
  <c r="F55" i="18"/>
  <c r="E55" i="18"/>
  <c r="D55" i="18"/>
  <c r="C55" i="18"/>
  <c r="I51" i="18"/>
  <c r="H51" i="18"/>
  <c r="G51" i="18"/>
  <c r="F51" i="18"/>
  <c r="E51" i="18"/>
  <c r="D51" i="18"/>
  <c r="C51" i="18"/>
  <c r="I47" i="18"/>
  <c r="H47" i="18"/>
  <c r="G47" i="18"/>
  <c r="F47" i="18"/>
  <c r="E47" i="18"/>
  <c r="D47" i="18"/>
  <c r="C47" i="18"/>
  <c r="I20" i="18"/>
  <c r="H20" i="18"/>
  <c r="G20" i="18"/>
  <c r="F20" i="18"/>
  <c r="F48" i="18" s="1"/>
  <c r="E20" i="18"/>
  <c r="E48" i="18" s="1"/>
  <c r="D20" i="18"/>
  <c r="D48" i="18" s="1"/>
  <c r="C20" i="18"/>
  <c r="C48" i="18" s="1"/>
  <c r="I48" i="18" l="1"/>
  <c r="H48" i="18"/>
  <c r="G48" i="18"/>
  <c r="C67" i="18"/>
  <c r="P65" i="17"/>
  <c r="M65" i="17"/>
  <c r="J65" i="17"/>
  <c r="G65" i="17"/>
  <c r="D65" i="17"/>
  <c r="S64" i="17"/>
  <c r="T64" i="17" s="1"/>
  <c r="R64" i="17"/>
  <c r="L64" i="17"/>
  <c r="N64" i="17" s="1"/>
  <c r="K64" i="17"/>
  <c r="I64" i="17"/>
  <c r="F64" i="17"/>
  <c r="H64" i="17" s="1"/>
  <c r="E64" i="17"/>
  <c r="C64" i="17"/>
  <c r="O64" i="17" s="1"/>
  <c r="Q64" i="17" s="1"/>
  <c r="S63" i="17"/>
  <c r="T63" i="17" s="1"/>
  <c r="R63" i="17"/>
  <c r="L63" i="17"/>
  <c r="N63" i="17" s="1"/>
  <c r="K63" i="17"/>
  <c r="I63" i="17"/>
  <c r="F63" i="17"/>
  <c r="H63" i="17" s="1"/>
  <c r="C63" i="17"/>
  <c r="E63" i="17" s="1"/>
  <c r="S62" i="17"/>
  <c r="T62" i="17" s="1"/>
  <c r="R62" i="17"/>
  <c r="N62" i="17"/>
  <c r="L62" i="17"/>
  <c r="I62" i="17"/>
  <c r="K62" i="17" s="1"/>
  <c r="H62" i="17"/>
  <c r="F62" i="17"/>
  <c r="C62" i="17"/>
  <c r="E62" i="17" s="1"/>
  <c r="T61" i="17"/>
  <c r="S61" i="17"/>
  <c r="R61" i="17"/>
  <c r="N61" i="17"/>
  <c r="L61" i="17"/>
  <c r="I61" i="17"/>
  <c r="K61" i="17" s="1"/>
  <c r="F61" i="17"/>
  <c r="H61" i="17" s="1"/>
  <c r="C61" i="17"/>
  <c r="O61" i="17" s="1"/>
  <c r="Q61" i="17" s="1"/>
  <c r="T60" i="17"/>
  <c r="S60" i="17"/>
  <c r="R60" i="17"/>
  <c r="N60" i="17"/>
  <c r="L60" i="17"/>
  <c r="K60" i="17"/>
  <c r="I60" i="17"/>
  <c r="F60" i="17"/>
  <c r="H60" i="17" s="1"/>
  <c r="E60" i="17"/>
  <c r="C60" i="17"/>
  <c r="O60" i="17" s="1"/>
  <c r="Q60" i="17" s="1"/>
  <c r="S59" i="17"/>
  <c r="R59" i="17"/>
  <c r="T59" i="17" s="1"/>
  <c r="L59" i="17"/>
  <c r="N59" i="17" s="1"/>
  <c r="I59" i="17"/>
  <c r="K59" i="17" s="1"/>
  <c r="F59" i="17"/>
  <c r="C59" i="17"/>
  <c r="O59" i="17" s="1"/>
  <c r="Q59" i="17" s="1"/>
  <c r="S58" i="17"/>
  <c r="T58" i="17" s="1"/>
  <c r="R58" i="17"/>
  <c r="N58" i="17"/>
  <c r="L58" i="17"/>
  <c r="I58" i="17"/>
  <c r="K58" i="17" s="1"/>
  <c r="F58" i="17"/>
  <c r="H58" i="17" s="1"/>
  <c r="C58" i="17"/>
  <c r="O58" i="17" s="1"/>
  <c r="Q58" i="17" s="1"/>
  <c r="S57" i="17"/>
  <c r="R57" i="17"/>
  <c r="L57" i="17"/>
  <c r="N57" i="17" s="1"/>
  <c r="I57" i="17"/>
  <c r="K57" i="17" s="1"/>
  <c r="F57" i="17"/>
  <c r="H57" i="17" s="1"/>
  <c r="C57" i="17"/>
  <c r="E57" i="17" s="1"/>
  <c r="S56" i="17"/>
  <c r="R56" i="17"/>
  <c r="R65" i="17" s="1"/>
  <c r="L56" i="17"/>
  <c r="N56" i="17" s="1"/>
  <c r="K56" i="17"/>
  <c r="I56" i="17"/>
  <c r="F56" i="17"/>
  <c r="H56" i="17" s="1"/>
  <c r="E56" i="17"/>
  <c r="C56" i="17"/>
  <c r="R54" i="17"/>
  <c r="P54" i="17"/>
  <c r="M54" i="17"/>
  <c r="J54" i="17"/>
  <c r="G54" i="17"/>
  <c r="D54" i="17"/>
  <c r="S53" i="17"/>
  <c r="T53" i="17" s="1"/>
  <c r="R53" i="17"/>
  <c r="N53" i="17"/>
  <c r="L53" i="17"/>
  <c r="I53" i="17"/>
  <c r="K53" i="17" s="1"/>
  <c r="F53" i="17"/>
  <c r="H53" i="17" s="1"/>
  <c r="C53" i="17"/>
  <c r="O53" i="17" s="1"/>
  <c r="Q53" i="17" s="1"/>
  <c r="S52" i="17"/>
  <c r="S54" i="17" s="1"/>
  <c r="T54" i="17" s="1"/>
  <c r="R52" i="17"/>
  <c r="N52" i="17"/>
  <c r="L52" i="17"/>
  <c r="L54" i="17" s="1"/>
  <c r="N54" i="17" s="1"/>
  <c r="I52" i="17"/>
  <c r="I54" i="17" s="1"/>
  <c r="F52" i="17"/>
  <c r="F54" i="17" s="1"/>
  <c r="H54" i="17" s="1"/>
  <c r="C52" i="17"/>
  <c r="M50" i="17"/>
  <c r="P50" i="17" s="1"/>
  <c r="J50" i="17"/>
  <c r="G50" i="17"/>
  <c r="D50" i="17"/>
  <c r="S49" i="17"/>
  <c r="S50" i="17" s="1"/>
  <c r="R49" i="17"/>
  <c r="R50" i="17" s="1"/>
  <c r="L49" i="17"/>
  <c r="L50" i="17" s="1"/>
  <c r="I49" i="17"/>
  <c r="K49" i="17" s="1"/>
  <c r="H49" i="17"/>
  <c r="F49" i="17"/>
  <c r="F50" i="17" s="1"/>
  <c r="H50" i="17" s="1"/>
  <c r="C49" i="17"/>
  <c r="E49" i="17" s="1"/>
  <c r="P47" i="17"/>
  <c r="P46" i="17"/>
  <c r="M46" i="17"/>
  <c r="M47" i="17" s="1"/>
  <c r="J46" i="17"/>
  <c r="J47" i="17" s="1"/>
  <c r="G46" i="17"/>
  <c r="D46" i="17"/>
  <c r="S45" i="17"/>
  <c r="T45" i="17" s="1"/>
  <c r="R45" i="17"/>
  <c r="N45" i="17"/>
  <c r="L45" i="17"/>
  <c r="I45" i="17"/>
  <c r="F45" i="17"/>
  <c r="C45" i="17"/>
  <c r="E45" i="17" s="1"/>
  <c r="S44" i="17"/>
  <c r="T44" i="17" s="1"/>
  <c r="R44" i="17"/>
  <c r="L44" i="17"/>
  <c r="N44" i="17" s="1"/>
  <c r="I44" i="17"/>
  <c r="K44" i="17" s="1"/>
  <c r="F44" i="17"/>
  <c r="H44" i="17" s="1"/>
  <c r="C44" i="17"/>
  <c r="E44" i="17" s="1"/>
  <c r="S43" i="17"/>
  <c r="T43" i="17" s="1"/>
  <c r="R43" i="17"/>
  <c r="N43" i="17"/>
  <c r="L43" i="17"/>
  <c r="I43" i="17"/>
  <c r="F43" i="17"/>
  <c r="H43" i="17" s="1"/>
  <c r="C43" i="17"/>
  <c r="T42" i="17"/>
  <c r="S42" i="17"/>
  <c r="R42" i="17"/>
  <c r="L42" i="17"/>
  <c r="N42" i="17" s="1"/>
  <c r="I42" i="17"/>
  <c r="K42" i="17" s="1"/>
  <c r="H42" i="17"/>
  <c r="F42" i="17"/>
  <c r="C42" i="17"/>
  <c r="O42" i="17" s="1"/>
  <c r="Q42" i="17" s="1"/>
  <c r="S41" i="17"/>
  <c r="T41" i="17" s="1"/>
  <c r="R41" i="17"/>
  <c r="L41" i="17"/>
  <c r="N41" i="17" s="1"/>
  <c r="I41" i="17"/>
  <c r="K41" i="17" s="1"/>
  <c r="F41" i="17"/>
  <c r="H41" i="17" s="1"/>
  <c r="E41" i="17"/>
  <c r="C41" i="17"/>
  <c r="S40" i="17"/>
  <c r="T40" i="17" s="1"/>
  <c r="R40" i="17"/>
  <c r="L40" i="17"/>
  <c r="N40" i="17" s="1"/>
  <c r="I40" i="17"/>
  <c r="K40" i="17" s="1"/>
  <c r="F40" i="17"/>
  <c r="H40" i="17" s="1"/>
  <c r="E40" i="17"/>
  <c r="C40" i="17"/>
  <c r="S39" i="17"/>
  <c r="T39" i="17" s="1"/>
  <c r="R39" i="17"/>
  <c r="L39" i="17"/>
  <c r="N39" i="17" s="1"/>
  <c r="I39" i="17"/>
  <c r="K39" i="17" s="1"/>
  <c r="F39" i="17"/>
  <c r="H39" i="17" s="1"/>
  <c r="C39" i="17"/>
  <c r="E39" i="17" s="1"/>
  <c r="S38" i="17"/>
  <c r="R38" i="17"/>
  <c r="T38" i="17" s="1"/>
  <c r="L38" i="17"/>
  <c r="N38" i="17" s="1"/>
  <c r="I38" i="17"/>
  <c r="K38" i="17" s="1"/>
  <c r="H38" i="17"/>
  <c r="F38" i="17"/>
  <c r="C38" i="17"/>
  <c r="E38" i="17" s="1"/>
  <c r="S37" i="17"/>
  <c r="R37" i="17"/>
  <c r="T37" i="17" s="1"/>
  <c r="L37" i="17"/>
  <c r="N37" i="17" s="1"/>
  <c r="K37" i="17"/>
  <c r="I37" i="17"/>
  <c r="F37" i="17"/>
  <c r="H37" i="17" s="1"/>
  <c r="E37" i="17"/>
  <c r="C37" i="17"/>
  <c r="S36" i="17"/>
  <c r="R36" i="17"/>
  <c r="L36" i="17"/>
  <c r="N36" i="17" s="1"/>
  <c r="K36" i="17"/>
  <c r="I36" i="17"/>
  <c r="F36" i="17"/>
  <c r="H36" i="17" s="1"/>
  <c r="C36" i="17"/>
  <c r="E36" i="17" s="1"/>
  <c r="S35" i="17"/>
  <c r="T35" i="17" s="1"/>
  <c r="R35" i="17"/>
  <c r="L35" i="17"/>
  <c r="N35" i="17" s="1"/>
  <c r="I35" i="17"/>
  <c r="K35" i="17" s="1"/>
  <c r="F35" i="17"/>
  <c r="H35" i="17" s="1"/>
  <c r="C35" i="17"/>
  <c r="E35" i="17" s="1"/>
  <c r="S34" i="17"/>
  <c r="R34" i="17"/>
  <c r="T34" i="17" s="1"/>
  <c r="L34" i="17"/>
  <c r="N34" i="17" s="1"/>
  <c r="I34" i="17"/>
  <c r="K34" i="17" s="1"/>
  <c r="F34" i="17"/>
  <c r="H34" i="17" s="1"/>
  <c r="C34" i="17"/>
  <c r="S33" i="17"/>
  <c r="R33" i="17"/>
  <c r="T33" i="17" s="1"/>
  <c r="L33" i="17"/>
  <c r="N33" i="17" s="1"/>
  <c r="K33" i="17"/>
  <c r="I33" i="17"/>
  <c r="F33" i="17"/>
  <c r="H33" i="17" s="1"/>
  <c r="E33" i="17"/>
  <c r="C33" i="17"/>
  <c r="S32" i="17"/>
  <c r="R32" i="17"/>
  <c r="L32" i="17"/>
  <c r="N32" i="17" s="1"/>
  <c r="I32" i="17"/>
  <c r="K32" i="17" s="1"/>
  <c r="F32" i="17"/>
  <c r="H32" i="17" s="1"/>
  <c r="E32" i="17"/>
  <c r="C32" i="17"/>
  <c r="S31" i="17"/>
  <c r="T31" i="17" s="1"/>
  <c r="R31" i="17"/>
  <c r="L31" i="17"/>
  <c r="N31" i="17" s="1"/>
  <c r="I31" i="17"/>
  <c r="K31" i="17" s="1"/>
  <c r="F31" i="17"/>
  <c r="H31" i="17" s="1"/>
  <c r="C31" i="17"/>
  <c r="E31" i="17" s="1"/>
  <c r="S30" i="17"/>
  <c r="R30" i="17"/>
  <c r="T30" i="17" s="1"/>
  <c r="L30" i="17"/>
  <c r="N30" i="17" s="1"/>
  <c r="I30" i="17"/>
  <c r="K30" i="17" s="1"/>
  <c r="F30" i="17"/>
  <c r="H30" i="17" s="1"/>
  <c r="C30" i="17"/>
  <c r="E30" i="17" s="1"/>
  <c r="S29" i="17"/>
  <c r="T29" i="17" s="1"/>
  <c r="R29" i="17"/>
  <c r="L29" i="17"/>
  <c r="N29" i="17" s="1"/>
  <c r="I29" i="17"/>
  <c r="F29" i="17"/>
  <c r="H29" i="17" s="1"/>
  <c r="C29" i="17"/>
  <c r="T28" i="17"/>
  <c r="S28" i="17"/>
  <c r="R28" i="17"/>
  <c r="L28" i="17"/>
  <c r="N28" i="17" s="1"/>
  <c r="I28" i="17"/>
  <c r="K28" i="17" s="1"/>
  <c r="F28" i="17"/>
  <c r="H28" i="17" s="1"/>
  <c r="E28" i="17"/>
  <c r="C28" i="17"/>
  <c r="S27" i="17"/>
  <c r="T27" i="17" s="1"/>
  <c r="R27" i="17"/>
  <c r="L27" i="17"/>
  <c r="N27" i="17" s="1"/>
  <c r="I27" i="17"/>
  <c r="K27" i="17" s="1"/>
  <c r="F27" i="17"/>
  <c r="H27" i="17" s="1"/>
  <c r="C27" i="17"/>
  <c r="S26" i="17"/>
  <c r="T26" i="17" s="1"/>
  <c r="R26" i="17"/>
  <c r="L26" i="17"/>
  <c r="N26" i="17" s="1"/>
  <c r="I26" i="17"/>
  <c r="F26" i="17"/>
  <c r="H26" i="17" s="1"/>
  <c r="C26" i="17"/>
  <c r="E26" i="17" s="1"/>
  <c r="S25" i="17"/>
  <c r="T25" i="17" s="1"/>
  <c r="R25" i="17"/>
  <c r="L25" i="17"/>
  <c r="N25" i="17" s="1"/>
  <c r="I25" i="17"/>
  <c r="K25" i="17" s="1"/>
  <c r="F25" i="17"/>
  <c r="H25" i="17" s="1"/>
  <c r="C25" i="17"/>
  <c r="E25" i="17" s="1"/>
  <c r="T24" i="17"/>
  <c r="S24" i="17"/>
  <c r="R24" i="17"/>
  <c r="L24" i="17"/>
  <c r="N24" i="17" s="1"/>
  <c r="I24" i="17"/>
  <c r="F24" i="17"/>
  <c r="C24" i="17"/>
  <c r="O24" i="17" s="1"/>
  <c r="Q24" i="17" s="1"/>
  <c r="P22" i="17"/>
  <c r="M22" i="17"/>
  <c r="J22" i="17"/>
  <c r="G22" i="17"/>
  <c r="G47" i="17" s="1"/>
  <c r="D22" i="17"/>
  <c r="D47" i="17" s="1"/>
  <c r="S21" i="17"/>
  <c r="T21" i="17" s="1"/>
  <c r="R21" i="17"/>
  <c r="N21" i="17"/>
  <c r="L21" i="17"/>
  <c r="I21" i="17"/>
  <c r="K21" i="17" s="1"/>
  <c r="F21" i="17"/>
  <c r="H21" i="17" s="1"/>
  <c r="C21" i="17"/>
  <c r="O21" i="17" s="1"/>
  <c r="Q21" i="17" s="1"/>
  <c r="S20" i="17"/>
  <c r="T20" i="17" s="1"/>
  <c r="R20" i="17"/>
  <c r="L20" i="17"/>
  <c r="N20" i="17" s="1"/>
  <c r="I20" i="17"/>
  <c r="K20" i="17" s="1"/>
  <c r="F20" i="17"/>
  <c r="H20" i="17" s="1"/>
  <c r="C20" i="17"/>
  <c r="E20" i="17" s="1"/>
  <c r="S19" i="17"/>
  <c r="R19" i="17"/>
  <c r="L19" i="17"/>
  <c r="N19" i="17" s="1"/>
  <c r="I19" i="17"/>
  <c r="K19" i="17" s="1"/>
  <c r="F19" i="17"/>
  <c r="H19" i="17" s="1"/>
  <c r="E19" i="17"/>
  <c r="C19" i="17"/>
  <c r="S18" i="17"/>
  <c r="T18" i="17" s="1"/>
  <c r="R18" i="17"/>
  <c r="L18" i="17"/>
  <c r="N18" i="17" s="1"/>
  <c r="I18" i="17"/>
  <c r="K18" i="17" s="1"/>
  <c r="F18" i="17"/>
  <c r="H18" i="17" s="1"/>
  <c r="C18" i="17"/>
  <c r="E18" i="17" s="1"/>
  <c r="S17" i="17"/>
  <c r="R17" i="17"/>
  <c r="N17" i="17"/>
  <c r="L17" i="17"/>
  <c r="I17" i="17"/>
  <c r="K17" i="17" s="1"/>
  <c r="F17" i="17"/>
  <c r="H17" i="17" s="1"/>
  <c r="C17" i="17"/>
  <c r="E17" i="17" s="1"/>
  <c r="T16" i="17"/>
  <c r="S16" i="17"/>
  <c r="R16" i="17"/>
  <c r="L16" i="17"/>
  <c r="N16" i="17" s="1"/>
  <c r="I16" i="17"/>
  <c r="K16" i="17" s="1"/>
  <c r="F16" i="17"/>
  <c r="H16" i="17" s="1"/>
  <c r="C16" i="17"/>
  <c r="E16" i="17" s="1"/>
  <c r="T15" i="17"/>
  <c r="S15" i="17"/>
  <c r="R15" i="17"/>
  <c r="L15" i="17"/>
  <c r="N15" i="17" s="1"/>
  <c r="K15" i="17"/>
  <c r="I15" i="17"/>
  <c r="F15" i="17"/>
  <c r="H15" i="17" s="1"/>
  <c r="E15" i="17"/>
  <c r="C15" i="17"/>
  <c r="S14" i="17"/>
  <c r="T14" i="17" s="1"/>
  <c r="R14" i="17"/>
  <c r="L14" i="17"/>
  <c r="N14" i="17" s="1"/>
  <c r="I14" i="17"/>
  <c r="K14" i="17" s="1"/>
  <c r="F14" i="17"/>
  <c r="H14" i="17" s="1"/>
  <c r="E14" i="17"/>
  <c r="C14" i="17"/>
  <c r="S13" i="17"/>
  <c r="R13" i="17"/>
  <c r="L13" i="17"/>
  <c r="N13" i="17" s="1"/>
  <c r="I13" i="17"/>
  <c r="K13" i="17" s="1"/>
  <c r="F13" i="17"/>
  <c r="H13" i="17" s="1"/>
  <c r="C13" i="17"/>
  <c r="E13" i="17" s="1"/>
  <c r="S12" i="17"/>
  <c r="T12" i="17" s="1"/>
  <c r="R12" i="17"/>
  <c r="L12" i="17"/>
  <c r="N12" i="17" s="1"/>
  <c r="I12" i="17"/>
  <c r="K12" i="17" s="1"/>
  <c r="F12" i="17"/>
  <c r="H12" i="17" s="1"/>
  <c r="C12" i="17"/>
  <c r="E12" i="17" s="1"/>
  <c r="S11" i="17"/>
  <c r="T11" i="17" s="1"/>
  <c r="R11" i="17"/>
  <c r="L11" i="17"/>
  <c r="N11" i="17" s="1"/>
  <c r="I11" i="17"/>
  <c r="K11" i="17" s="1"/>
  <c r="F11" i="17"/>
  <c r="H11" i="17" s="1"/>
  <c r="E11" i="17"/>
  <c r="C11" i="17"/>
  <c r="S10" i="17"/>
  <c r="R10" i="17"/>
  <c r="R22" i="17" s="1"/>
  <c r="L10" i="17"/>
  <c r="I10" i="17"/>
  <c r="F10" i="17"/>
  <c r="H10" i="17" s="1"/>
  <c r="C10" i="17"/>
  <c r="F64" i="16"/>
  <c r="E64" i="16"/>
  <c r="D63" i="16"/>
  <c r="H63" i="16" s="1"/>
  <c r="C63" i="16"/>
  <c r="G63" i="16" s="1"/>
  <c r="D62" i="16"/>
  <c r="H62" i="16" s="1"/>
  <c r="C62" i="16"/>
  <c r="G62" i="16" s="1"/>
  <c r="D61" i="16"/>
  <c r="H61" i="16" s="1"/>
  <c r="C61" i="16"/>
  <c r="G61" i="16" s="1"/>
  <c r="D60" i="16"/>
  <c r="H60" i="16" s="1"/>
  <c r="C60" i="16"/>
  <c r="G60" i="16" s="1"/>
  <c r="D59" i="16"/>
  <c r="H59" i="16" s="1"/>
  <c r="C59" i="16"/>
  <c r="G59" i="16" s="1"/>
  <c r="D58" i="16"/>
  <c r="H58" i="16" s="1"/>
  <c r="C58" i="16"/>
  <c r="G58" i="16" s="1"/>
  <c r="D57" i="16"/>
  <c r="H57" i="16" s="1"/>
  <c r="C57" i="16"/>
  <c r="G57" i="16" s="1"/>
  <c r="D56" i="16"/>
  <c r="H56" i="16" s="1"/>
  <c r="C56" i="16"/>
  <c r="G56" i="16" s="1"/>
  <c r="D55" i="16"/>
  <c r="C55" i="16"/>
  <c r="F53" i="16"/>
  <c r="E53" i="16"/>
  <c r="H52" i="16"/>
  <c r="G52" i="16"/>
  <c r="D52" i="16"/>
  <c r="C52" i="16"/>
  <c r="D51" i="16"/>
  <c r="D53" i="16" s="1"/>
  <c r="C51" i="16"/>
  <c r="C53" i="16" s="1"/>
  <c r="F49" i="16"/>
  <c r="E49" i="16"/>
  <c r="D48" i="16"/>
  <c r="D49" i="16" s="1"/>
  <c r="H49" i="16" s="1"/>
  <c r="C48" i="16"/>
  <c r="C49" i="16" s="1"/>
  <c r="G49" i="16" s="1"/>
  <c r="F45" i="16"/>
  <c r="E45" i="16"/>
  <c r="D44" i="16"/>
  <c r="H44" i="16" s="1"/>
  <c r="C44" i="16"/>
  <c r="G44" i="16" s="1"/>
  <c r="D43" i="16"/>
  <c r="H43" i="16" s="1"/>
  <c r="C43" i="16"/>
  <c r="G43" i="16" s="1"/>
  <c r="D42" i="16"/>
  <c r="H42" i="16" s="1"/>
  <c r="C42" i="16"/>
  <c r="G42" i="16" s="1"/>
  <c r="D41" i="16"/>
  <c r="H41" i="16" s="1"/>
  <c r="C41" i="16"/>
  <c r="G41" i="16" s="1"/>
  <c r="D40" i="16"/>
  <c r="H40" i="16" s="1"/>
  <c r="C40" i="16"/>
  <c r="G40" i="16" s="1"/>
  <c r="D39" i="16"/>
  <c r="H39" i="16" s="1"/>
  <c r="C39" i="16"/>
  <c r="G39" i="16" s="1"/>
  <c r="G38" i="16"/>
  <c r="D38" i="16"/>
  <c r="H38" i="16" s="1"/>
  <c r="C38" i="16"/>
  <c r="D37" i="16"/>
  <c r="H37" i="16" s="1"/>
  <c r="C37" i="16"/>
  <c r="G37" i="16" s="1"/>
  <c r="G36" i="16"/>
  <c r="D36" i="16"/>
  <c r="H36" i="16" s="1"/>
  <c r="C36" i="16"/>
  <c r="D35" i="16"/>
  <c r="H35" i="16" s="1"/>
  <c r="C35" i="16"/>
  <c r="G35" i="16" s="1"/>
  <c r="D34" i="16"/>
  <c r="H34" i="16" s="1"/>
  <c r="C34" i="16"/>
  <c r="G34" i="16" s="1"/>
  <c r="D33" i="16"/>
  <c r="H33" i="16" s="1"/>
  <c r="C33" i="16"/>
  <c r="G33" i="16" s="1"/>
  <c r="D32" i="16"/>
  <c r="H32" i="16" s="1"/>
  <c r="C32" i="16"/>
  <c r="G32" i="16" s="1"/>
  <c r="D31" i="16"/>
  <c r="H31" i="16" s="1"/>
  <c r="C31" i="16"/>
  <c r="G31" i="16" s="1"/>
  <c r="G30" i="16"/>
  <c r="D30" i="16"/>
  <c r="H30" i="16" s="1"/>
  <c r="C30" i="16"/>
  <c r="D29" i="16"/>
  <c r="H29" i="16" s="1"/>
  <c r="C29" i="16"/>
  <c r="G29" i="16" s="1"/>
  <c r="D28" i="16"/>
  <c r="H28" i="16" s="1"/>
  <c r="C28" i="16"/>
  <c r="G28" i="16" s="1"/>
  <c r="D27" i="16"/>
  <c r="H27" i="16" s="1"/>
  <c r="C27" i="16"/>
  <c r="G27" i="16" s="1"/>
  <c r="G26" i="16"/>
  <c r="D26" i="16"/>
  <c r="H26" i="16" s="1"/>
  <c r="C26" i="16"/>
  <c r="D25" i="16"/>
  <c r="H25" i="16" s="1"/>
  <c r="C25" i="16"/>
  <c r="G25" i="16" s="1"/>
  <c r="D24" i="16"/>
  <c r="H24" i="16" s="1"/>
  <c r="C24" i="16"/>
  <c r="G24" i="16" s="1"/>
  <c r="D23" i="16"/>
  <c r="H23" i="16" s="1"/>
  <c r="C23" i="16"/>
  <c r="G23" i="16" s="1"/>
  <c r="F21" i="16"/>
  <c r="F46" i="16" s="1"/>
  <c r="E21" i="16"/>
  <c r="E46" i="16" s="1"/>
  <c r="D20" i="16"/>
  <c r="H20" i="16" s="1"/>
  <c r="C20" i="16"/>
  <c r="G20" i="16" s="1"/>
  <c r="H19" i="16"/>
  <c r="G19" i="16"/>
  <c r="D19" i="16"/>
  <c r="C19" i="16"/>
  <c r="D18" i="16"/>
  <c r="H18" i="16" s="1"/>
  <c r="C18" i="16"/>
  <c r="G18" i="16" s="1"/>
  <c r="H17" i="16"/>
  <c r="G17" i="16"/>
  <c r="D17" i="16"/>
  <c r="C17" i="16"/>
  <c r="H16" i="16"/>
  <c r="D16" i="16"/>
  <c r="C16" i="16"/>
  <c r="G16" i="16" s="1"/>
  <c r="G15" i="16"/>
  <c r="D15" i="16"/>
  <c r="H15" i="16" s="1"/>
  <c r="C15" i="16"/>
  <c r="H14" i="16"/>
  <c r="D14" i="16"/>
  <c r="C14" i="16"/>
  <c r="G14" i="16" s="1"/>
  <c r="D13" i="16"/>
  <c r="H13" i="16" s="1"/>
  <c r="C13" i="16"/>
  <c r="G13" i="16" s="1"/>
  <c r="H12" i="16"/>
  <c r="D12" i="16"/>
  <c r="C12" i="16"/>
  <c r="G12" i="16" s="1"/>
  <c r="D11" i="16"/>
  <c r="H11" i="16" s="1"/>
  <c r="C11" i="16"/>
  <c r="G11" i="16" s="1"/>
  <c r="H10" i="16"/>
  <c r="D10" i="16"/>
  <c r="C10" i="16"/>
  <c r="G10" i="16" s="1"/>
  <c r="H9" i="16"/>
  <c r="D9" i="16"/>
  <c r="C9" i="16"/>
  <c r="D21" i="16" l="1"/>
  <c r="G51" i="16"/>
  <c r="C64" i="16"/>
  <c r="G64" i="16" s="1"/>
  <c r="L22" i="17"/>
  <c r="O43" i="17"/>
  <c r="Q43" i="17" s="1"/>
  <c r="E59" i="17"/>
  <c r="H65" i="17"/>
  <c r="C21" i="16"/>
  <c r="G21" i="16" s="1"/>
  <c r="G9" i="16"/>
  <c r="H51" i="16"/>
  <c r="D64" i="16"/>
  <c r="H64" i="16" s="1"/>
  <c r="O16" i="17"/>
  <c r="Q16" i="17" s="1"/>
  <c r="R46" i="17"/>
  <c r="T32" i="17"/>
  <c r="T36" i="17"/>
  <c r="I65" i="17"/>
  <c r="K65" i="17" s="1"/>
  <c r="F65" i="17"/>
  <c r="I22" i="17"/>
  <c r="S22" i="17"/>
  <c r="T13" i="17"/>
  <c r="O15" i="17"/>
  <c r="Q15" i="17" s="1"/>
  <c r="O33" i="17"/>
  <c r="Q33" i="17" s="1"/>
  <c r="O37" i="17"/>
  <c r="Q37" i="17" s="1"/>
  <c r="O45" i="17"/>
  <c r="Q45" i="17" s="1"/>
  <c r="I50" i="17"/>
  <c r="K50" i="17" s="1"/>
  <c r="O11" i="17"/>
  <c r="Q11" i="17" s="1"/>
  <c r="O14" i="17"/>
  <c r="Q14" i="17" s="1"/>
  <c r="S46" i="17"/>
  <c r="O28" i="17"/>
  <c r="Q28" i="17" s="1"/>
  <c r="O32" i="17"/>
  <c r="Q32" i="17" s="1"/>
  <c r="O34" i="17"/>
  <c r="Q34" i="17" s="1"/>
  <c r="O40" i="17"/>
  <c r="Q40" i="17" s="1"/>
  <c r="O41" i="17"/>
  <c r="Q41" i="17" s="1"/>
  <c r="H45" i="17"/>
  <c r="I46" i="17"/>
  <c r="C22" i="17"/>
  <c r="E22" i="17" s="1"/>
  <c r="C46" i="17"/>
  <c r="O27" i="17"/>
  <c r="Q27" i="17" s="1"/>
  <c r="O29" i="17"/>
  <c r="Q29" i="17" s="1"/>
  <c r="O44" i="17"/>
  <c r="Q44" i="17" s="1"/>
  <c r="S65" i="17"/>
  <c r="T17" i="17"/>
  <c r="O19" i="17"/>
  <c r="Q19" i="17" s="1"/>
  <c r="T19" i="17"/>
  <c r="F46" i="17"/>
  <c r="H46" i="17" s="1"/>
  <c r="E27" i="17"/>
  <c r="N49" i="17"/>
  <c r="C54" i="17"/>
  <c r="E54" i="17" s="1"/>
  <c r="T52" i="17"/>
  <c r="O56" i="17"/>
  <c r="T56" i="17"/>
  <c r="T57" i="17"/>
  <c r="K10" i="17"/>
  <c r="E21" i="17"/>
  <c r="L46" i="17"/>
  <c r="L47" i="17" s="1"/>
  <c r="L66" i="17" s="1"/>
  <c r="T50" i="17"/>
  <c r="H52" i="17"/>
  <c r="E58" i="17"/>
  <c r="T65" i="17"/>
  <c r="M66" i="17"/>
  <c r="O54" i="17"/>
  <c r="Q54" i="17" s="1"/>
  <c r="Q56" i="17"/>
  <c r="J66" i="17"/>
  <c r="I47" i="17"/>
  <c r="I66" i="17" s="1"/>
  <c r="D66" i="17"/>
  <c r="S47" i="17"/>
  <c r="T46" i="17"/>
  <c r="E46" i="17"/>
  <c r="K22" i="17"/>
  <c r="R47" i="17"/>
  <c r="R66" i="17" s="1"/>
  <c r="K54" i="17"/>
  <c r="G66" i="17"/>
  <c r="T22" i="17"/>
  <c r="N22" i="17"/>
  <c r="N10" i="17"/>
  <c r="O13" i="17"/>
  <c r="Q13" i="17" s="1"/>
  <c r="F22" i="17"/>
  <c r="H22" i="17" s="1"/>
  <c r="E24" i="17"/>
  <c r="O26" i="17"/>
  <c r="Q26" i="17" s="1"/>
  <c r="E29" i="17"/>
  <c r="O31" i="17"/>
  <c r="Q31" i="17" s="1"/>
  <c r="E34" i="17"/>
  <c r="O39" i="17"/>
  <c r="Q39" i="17" s="1"/>
  <c r="E42" i="17"/>
  <c r="K46" i="17"/>
  <c r="T49" i="17"/>
  <c r="E53" i="17"/>
  <c r="H59" i="17"/>
  <c r="E61" i="17"/>
  <c r="O10" i="17"/>
  <c r="Q10" i="17" s="1"/>
  <c r="O18" i="17"/>
  <c r="Q18" i="17" s="1"/>
  <c r="O36" i="17"/>
  <c r="Q36" i="17" s="1"/>
  <c r="C50" i="17"/>
  <c r="O63" i="17"/>
  <c r="Q63" i="17" s="1"/>
  <c r="E10" i="17"/>
  <c r="H24" i="17"/>
  <c r="O52" i="17"/>
  <c r="Q52" i="17" s="1"/>
  <c r="O12" i="17"/>
  <c r="Q12" i="17" s="1"/>
  <c r="O20" i="17"/>
  <c r="Q20" i="17" s="1"/>
  <c r="O30" i="17"/>
  <c r="Q30" i="17" s="1"/>
  <c r="O38" i="17"/>
  <c r="Q38" i="17" s="1"/>
  <c r="O57" i="17"/>
  <c r="Q57" i="17" s="1"/>
  <c r="C65" i="17"/>
  <c r="O17" i="17"/>
  <c r="Q17" i="17" s="1"/>
  <c r="K24" i="17"/>
  <c r="O25" i="17"/>
  <c r="Q25" i="17" s="1"/>
  <c r="O35" i="17"/>
  <c r="Q35" i="17" s="1"/>
  <c r="O49" i="17"/>
  <c r="Q49" i="17" s="1"/>
  <c r="N50" i="17"/>
  <c r="E52" i="17"/>
  <c r="O62" i="17"/>
  <c r="Q62" i="17" s="1"/>
  <c r="L65" i="17"/>
  <c r="N65" i="17" s="1"/>
  <c r="T10" i="17"/>
  <c r="G53" i="16"/>
  <c r="H53" i="16"/>
  <c r="E65" i="16"/>
  <c r="F65" i="16"/>
  <c r="G48" i="16"/>
  <c r="G55" i="16"/>
  <c r="H21" i="16"/>
  <c r="H48" i="16"/>
  <c r="H55" i="16"/>
  <c r="C45" i="16"/>
  <c r="D45" i="16"/>
  <c r="O46" i="17" l="1"/>
  <c r="Q46" i="17" s="1"/>
  <c r="N66" i="17"/>
  <c r="K47" i="17"/>
  <c r="N46" i="17"/>
  <c r="K66" i="17"/>
  <c r="C47" i="17"/>
  <c r="E47" i="17" s="1"/>
  <c r="O22" i="17"/>
  <c r="Q22" i="17" s="1"/>
  <c r="N47" i="17"/>
  <c r="F47" i="17"/>
  <c r="T47" i="17"/>
  <c r="P66" i="17"/>
  <c r="O65" i="17"/>
  <c r="Q65" i="17" s="1"/>
  <c r="S66" i="17"/>
  <c r="T66" i="17" s="1"/>
  <c r="O50" i="17"/>
  <c r="Q50" i="17" s="1"/>
  <c r="E50" i="17"/>
  <c r="E65" i="17"/>
  <c r="H45" i="16"/>
  <c r="D46" i="16"/>
  <c r="C46" i="16"/>
  <c r="G45" i="16"/>
  <c r="O47" i="17" l="1"/>
  <c r="Q47" i="17" s="1"/>
  <c r="C66" i="17"/>
  <c r="E66" i="17" s="1"/>
  <c r="F66" i="17"/>
  <c r="H66" i="17" s="1"/>
  <c r="H47" i="17"/>
  <c r="C65" i="16"/>
  <c r="G65" i="16" s="1"/>
  <c r="G46" i="16"/>
  <c r="D65" i="16"/>
  <c r="H65" i="16" s="1"/>
  <c r="H46" i="16"/>
  <c r="O66" i="17" l="1"/>
  <c r="Q66" i="17" s="1"/>
  <c r="N39" i="11" l="1"/>
  <c r="L39" i="11"/>
  <c r="K39" i="11"/>
  <c r="J39" i="11"/>
  <c r="G39" i="11"/>
  <c r="M39" i="11" s="1"/>
  <c r="F39" i="11"/>
  <c r="E39" i="11"/>
  <c r="D39" i="11"/>
  <c r="N38" i="11"/>
  <c r="M38" i="11"/>
  <c r="N37" i="11"/>
  <c r="M37" i="11"/>
  <c r="N36" i="11"/>
  <c r="M36" i="11"/>
  <c r="N35" i="11"/>
  <c r="M35" i="11"/>
  <c r="N34" i="11"/>
  <c r="M34" i="11"/>
  <c r="N33" i="11"/>
  <c r="M33" i="11"/>
  <c r="N32" i="11"/>
  <c r="M32" i="11"/>
  <c r="N31" i="11"/>
  <c r="M31" i="11"/>
  <c r="N30" i="11"/>
  <c r="M30" i="11"/>
  <c r="N29" i="11"/>
  <c r="M29" i="11"/>
  <c r="N28" i="11"/>
  <c r="M28" i="11"/>
  <c r="N27" i="11"/>
  <c r="M27" i="11"/>
  <c r="N26" i="11"/>
  <c r="M26" i="11"/>
  <c r="N25" i="11"/>
  <c r="M25" i="11"/>
  <c r="N24" i="11"/>
  <c r="M24" i="11"/>
  <c r="N23" i="11"/>
  <c r="M23" i="11"/>
  <c r="N22" i="11"/>
  <c r="M22" i="11"/>
  <c r="N21" i="11"/>
  <c r="M21" i="11"/>
  <c r="N20" i="11"/>
  <c r="M20" i="11"/>
  <c r="N19" i="11"/>
  <c r="M19" i="11"/>
  <c r="N18" i="11"/>
  <c r="M18" i="11"/>
  <c r="N17" i="11"/>
  <c r="M17" i="11"/>
  <c r="N16" i="11"/>
  <c r="M16" i="11"/>
  <c r="N15" i="11"/>
  <c r="M15" i="11"/>
  <c r="N14" i="11"/>
  <c r="M14" i="11"/>
  <c r="N13" i="11"/>
  <c r="M13" i="11"/>
  <c r="N12" i="11"/>
  <c r="M12" i="11"/>
  <c r="N11" i="11"/>
  <c r="M11" i="11"/>
  <c r="N10" i="11"/>
  <c r="M10" i="11"/>
  <c r="N9" i="11"/>
  <c r="M9" i="11"/>
  <c r="N8" i="11"/>
  <c r="M8" i="11"/>
  <c r="N7" i="11"/>
  <c r="M7" i="11"/>
  <c r="N6" i="11"/>
  <c r="M6" i="11"/>
  <c r="N5" i="11"/>
  <c r="M5" i="1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N4" i="11"/>
  <c r="M4" i="11"/>
  <c r="C72" i="10" l="1"/>
  <c r="I71" i="10"/>
  <c r="H71" i="10"/>
  <c r="G71" i="10"/>
  <c r="F71" i="10"/>
  <c r="E71" i="10"/>
  <c r="D71" i="10"/>
  <c r="C71" i="10"/>
  <c r="I66" i="10"/>
  <c r="H66" i="10"/>
  <c r="G66" i="10"/>
  <c r="F66" i="10"/>
  <c r="E66" i="10"/>
  <c r="D66" i="10"/>
  <c r="C66" i="10"/>
  <c r="I55" i="10"/>
  <c r="H55" i="10"/>
  <c r="G55" i="10"/>
  <c r="F55" i="10"/>
  <c r="E55" i="10"/>
  <c r="D55" i="10"/>
  <c r="C55" i="10"/>
  <c r="I51" i="10"/>
  <c r="H51" i="10"/>
  <c r="G51" i="10"/>
  <c r="F51" i="10"/>
  <c r="E51" i="10"/>
  <c r="D51" i="10"/>
  <c r="C51" i="10"/>
  <c r="G48" i="10"/>
  <c r="G72" i="10" s="1"/>
  <c r="F48" i="10"/>
  <c r="F72" i="10" s="1"/>
  <c r="C48" i="10"/>
  <c r="I47" i="10"/>
  <c r="H47" i="10"/>
  <c r="G47" i="10"/>
  <c r="F47" i="10"/>
  <c r="E47" i="10"/>
  <c r="D47" i="10"/>
  <c r="C47" i="10"/>
  <c r="I20" i="10"/>
  <c r="I48" i="10" s="1"/>
  <c r="I72" i="10" s="1"/>
  <c r="H20" i="10"/>
  <c r="H48" i="10" s="1"/>
  <c r="H72" i="10" s="1"/>
  <c r="G20" i="10"/>
  <c r="F20" i="10"/>
  <c r="E20" i="10"/>
  <c r="E48" i="10" s="1"/>
  <c r="E72" i="10" s="1"/>
  <c r="D20" i="10"/>
  <c r="D48" i="10" s="1"/>
  <c r="D72" i="10" s="1"/>
  <c r="C20" i="10"/>
  <c r="N60" i="8" l="1"/>
  <c r="M60" i="8"/>
  <c r="L60" i="8"/>
  <c r="K60" i="8"/>
  <c r="I60" i="8"/>
  <c r="H60" i="8"/>
  <c r="G60" i="8"/>
  <c r="F60" i="8"/>
  <c r="E60" i="8"/>
  <c r="D60" i="8"/>
  <c r="C60" i="8"/>
  <c r="B60" i="8"/>
  <c r="J59" i="8"/>
  <c r="J58" i="8"/>
  <c r="N57" i="8"/>
  <c r="M57" i="8"/>
  <c r="L57" i="8"/>
  <c r="K57" i="8"/>
  <c r="J57" i="8"/>
  <c r="F57" i="8"/>
  <c r="E57" i="8"/>
  <c r="D57" i="8"/>
  <c r="C57" i="8"/>
  <c r="B57" i="8"/>
  <c r="N54" i="8"/>
  <c r="M54" i="8"/>
  <c r="L54" i="8"/>
  <c r="K54" i="8"/>
  <c r="I54" i="8"/>
  <c r="H54" i="8"/>
  <c r="G54" i="8"/>
  <c r="F54" i="8"/>
  <c r="E54" i="8"/>
  <c r="D54" i="8"/>
  <c r="C54" i="8"/>
  <c r="B54" i="8"/>
  <c r="J53" i="8"/>
  <c r="J52" i="8"/>
  <c r="J51" i="8"/>
  <c r="J50" i="8"/>
  <c r="J49" i="8"/>
  <c r="J48" i="8"/>
  <c r="J47" i="8"/>
  <c r="J46" i="8"/>
  <c r="J45" i="8"/>
  <c r="N44" i="8"/>
  <c r="M44" i="8"/>
  <c r="L44" i="8"/>
  <c r="K44" i="8"/>
  <c r="I44" i="8"/>
  <c r="H44" i="8"/>
  <c r="G44" i="8"/>
  <c r="D44" i="8"/>
  <c r="C44" i="8"/>
  <c r="B44" i="8"/>
  <c r="J43" i="8"/>
  <c r="F43" i="8"/>
  <c r="E43" i="8"/>
  <c r="J42" i="8"/>
  <c r="J41" i="8"/>
  <c r="J40" i="8"/>
  <c r="J39" i="8"/>
  <c r="J38" i="8"/>
  <c r="F38" i="8"/>
  <c r="E38" i="8"/>
  <c r="J37" i="8"/>
  <c r="F37" i="8"/>
  <c r="E37" i="8"/>
  <c r="J36" i="8"/>
  <c r="J35" i="8"/>
  <c r="J34" i="8"/>
  <c r="F34" i="8"/>
  <c r="E34" i="8"/>
  <c r="J33" i="8"/>
  <c r="J32" i="8"/>
  <c r="J31" i="8"/>
  <c r="J30" i="8"/>
  <c r="J29" i="8"/>
  <c r="F29" i="8"/>
  <c r="E29" i="8"/>
  <c r="J28" i="8"/>
  <c r="J27" i="8"/>
  <c r="F27" i="8"/>
  <c r="E27" i="8"/>
  <c r="J26" i="8"/>
  <c r="J25" i="8"/>
  <c r="J24" i="8"/>
  <c r="J23" i="8"/>
  <c r="F23" i="8"/>
  <c r="E23" i="8"/>
  <c r="J22" i="8"/>
  <c r="J21" i="8"/>
  <c r="F21" i="8"/>
  <c r="E21" i="8"/>
  <c r="J20" i="8"/>
  <c r="F20" i="8"/>
  <c r="E20" i="8"/>
  <c r="D20" i="8"/>
  <c r="C20" i="8"/>
  <c r="B20" i="8"/>
  <c r="L19" i="8"/>
  <c r="L18" i="8"/>
  <c r="N17" i="8"/>
  <c r="M17" i="8"/>
  <c r="M61" i="8" s="1"/>
  <c r="L17" i="8"/>
  <c r="L61" i="8" s="1"/>
  <c r="K17" i="8"/>
  <c r="I17" i="8"/>
  <c r="H17" i="8"/>
  <c r="G17" i="8"/>
  <c r="G61" i="8" s="1"/>
  <c r="F17" i="8"/>
  <c r="E17" i="8"/>
  <c r="D17" i="8"/>
  <c r="D61" i="8" s="1"/>
  <c r="C17" i="8"/>
  <c r="B17" i="8"/>
  <c r="J16" i="8"/>
  <c r="J15" i="8"/>
  <c r="J14" i="8"/>
  <c r="J13" i="8"/>
  <c r="J12" i="8"/>
  <c r="J11" i="8"/>
  <c r="J10" i="8"/>
  <c r="J9" i="8"/>
  <c r="J8" i="8"/>
  <c r="J7" i="8"/>
  <c r="J6" i="8"/>
  <c r="J5" i="8"/>
  <c r="N61" i="8" l="1"/>
  <c r="J60" i="8"/>
  <c r="K61" i="8"/>
  <c r="E44" i="8"/>
  <c r="E61" i="8" s="1"/>
  <c r="H61" i="8"/>
  <c r="F44" i="8"/>
  <c r="F61" i="8" s="1"/>
  <c r="B61" i="8"/>
  <c r="I61" i="8"/>
  <c r="J44" i="8"/>
  <c r="J54" i="8"/>
  <c r="J17" i="8"/>
  <c r="J61" i="8" l="1"/>
  <c r="K45" i="5" l="1"/>
  <c r="K38" i="5"/>
  <c r="K30" i="5"/>
  <c r="K26" i="5"/>
  <c r="K20" i="5"/>
  <c r="K10" i="5"/>
  <c r="K36" i="5"/>
  <c r="K31" i="5"/>
  <c r="K11" i="5"/>
  <c r="K35" i="5"/>
  <c r="K41" i="5"/>
  <c r="K32" i="5"/>
  <c r="K18" i="5"/>
  <c r="K4" i="5"/>
  <c r="K22" i="5"/>
  <c r="K43" i="5"/>
  <c r="K12" i="5"/>
  <c r="K8" i="5"/>
  <c r="K42" i="5"/>
  <c r="K13" i="5"/>
  <c r="K7" i="5"/>
  <c r="K33" i="5"/>
  <c r="K9" i="5"/>
  <c r="K44" i="5"/>
  <c r="K15" i="5"/>
  <c r="K14" i="5"/>
  <c r="K16" i="5"/>
  <c r="K28" i="5"/>
  <c r="K25" i="5"/>
  <c r="K6" i="5"/>
  <c r="K40" i="5"/>
  <c r="K34" i="5"/>
  <c r="K24" i="5"/>
  <c r="K21" i="5"/>
  <c r="K5" i="5"/>
  <c r="K39" i="5"/>
  <c r="K29" i="5"/>
  <c r="K23" i="5"/>
  <c r="K17" i="5"/>
  <c r="K19" i="5"/>
  <c r="K37" i="5"/>
  <c r="K27" i="5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0" i="4"/>
  <c r="K9" i="4"/>
  <c r="K8" i="4"/>
  <c r="K7" i="4"/>
  <c r="K6" i="4"/>
  <c r="K5" i="4"/>
  <c r="K4" i="4"/>
  <c r="J73" i="3" l="1"/>
  <c r="I73" i="3"/>
  <c r="H73" i="3"/>
  <c r="G73" i="3"/>
  <c r="F73" i="3"/>
  <c r="E73" i="3"/>
  <c r="D73" i="3"/>
  <c r="C73" i="3"/>
  <c r="J68" i="3"/>
  <c r="I68" i="3"/>
  <c r="H68" i="3"/>
  <c r="G68" i="3"/>
  <c r="F68" i="3"/>
  <c r="E68" i="3"/>
  <c r="D68" i="3"/>
  <c r="C68" i="3"/>
  <c r="J57" i="3"/>
  <c r="I57" i="3"/>
  <c r="H57" i="3"/>
  <c r="G57" i="3"/>
  <c r="F57" i="3"/>
  <c r="E57" i="3"/>
  <c r="D57" i="3"/>
  <c r="C57" i="3"/>
  <c r="J53" i="3"/>
  <c r="I53" i="3"/>
  <c r="H53" i="3"/>
  <c r="G53" i="3"/>
  <c r="F53" i="3"/>
  <c r="E53" i="3"/>
  <c r="D53" i="3"/>
  <c r="C53" i="3"/>
  <c r="J49" i="3"/>
  <c r="I49" i="3"/>
  <c r="H49" i="3"/>
  <c r="G49" i="3"/>
  <c r="F49" i="3"/>
  <c r="E49" i="3"/>
  <c r="D49" i="3"/>
  <c r="C49" i="3"/>
  <c r="J22" i="3"/>
  <c r="J50" i="3" s="1"/>
  <c r="J74" i="3" s="1"/>
  <c r="I22" i="3"/>
  <c r="I50" i="3" s="1"/>
  <c r="I74" i="3" s="1"/>
  <c r="H22" i="3"/>
  <c r="H50" i="3" s="1"/>
  <c r="H74" i="3" s="1"/>
  <c r="G22" i="3"/>
  <c r="G50" i="3" s="1"/>
  <c r="G74" i="3" s="1"/>
  <c r="F22" i="3"/>
  <c r="F50" i="3" s="1"/>
  <c r="F74" i="3" s="1"/>
  <c r="E22" i="3"/>
  <c r="E50" i="3" s="1"/>
  <c r="E74" i="3" s="1"/>
  <c r="D22" i="3"/>
  <c r="D50" i="3" s="1"/>
  <c r="D74" i="3" s="1"/>
  <c r="C22" i="3"/>
  <c r="C50" i="3" s="1"/>
  <c r="C74" i="3" s="1"/>
  <c r="J73" i="2"/>
  <c r="I73" i="2"/>
  <c r="H73" i="2"/>
  <c r="G73" i="2"/>
  <c r="F73" i="2"/>
  <c r="E73" i="2"/>
  <c r="D73" i="2"/>
  <c r="C73" i="2"/>
  <c r="J68" i="2"/>
  <c r="I68" i="2"/>
  <c r="H68" i="2"/>
  <c r="G68" i="2"/>
  <c r="F68" i="2"/>
  <c r="E68" i="2"/>
  <c r="D68" i="2"/>
  <c r="C68" i="2"/>
  <c r="J57" i="2"/>
  <c r="I57" i="2"/>
  <c r="H57" i="2"/>
  <c r="G57" i="2"/>
  <c r="F57" i="2"/>
  <c r="E57" i="2"/>
  <c r="D57" i="2"/>
  <c r="C57" i="2"/>
  <c r="J53" i="2"/>
  <c r="I53" i="2"/>
  <c r="H53" i="2"/>
  <c r="G53" i="2"/>
  <c r="F53" i="2"/>
  <c r="E53" i="2"/>
  <c r="D53" i="2"/>
  <c r="C53" i="2"/>
  <c r="J49" i="2"/>
  <c r="I49" i="2"/>
  <c r="H49" i="2"/>
  <c r="G49" i="2"/>
  <c r="F49" i="2"/>
  <c r="E49" i="2"/>
  <c r="D49" i="2"/>
  <c r="D50" i="2" s="1"/>
  <c r="D74" i="2" s="1"/>
  <c r="C49" i="2"/>
  <c r="J22" i="2"/>
  <c r="J50" i="2" s="1"/>
  <c r="J74" i="2" s="1"/>
  <c r="I22" i="2"/>
  <c r="I50" i="2" s="1"/>
  <c r="I74" i="2" s="1"/>
  <c r="H22" i="2"/>
  <c r="H50" i="2" s="1"/>
  <c r="H74" i="2" s="1"/>
  <c r="G22" i="2"/>
  <c r="G50" i="2" s="1"/>
  <c r="G74" i="2" s="1"/>
  <c r="F22" i="2"/>
  <c r="F50" i="2" s="1"/>
  <c r="F74" i="2" s="1"/>
  <c r="E22" i="2"/>
  <c r="E50" i="2" s="1"/>
  <c r="E74" i="2" s="1"/>
  <c r="D22" i="2"/>
  <c r="C22" i="2"/>
  <c r="C50" i="2" s="1"/>
  <c r="C74" i="2" s="1"/>
  <c r="Q49" i="1"/>
  <c r="L49" i="1"/>
  <c r="K49" i="1"/>
  <c r="I49" i="1"/>
  <c r="D49" i="1"/>
  <c r="R17" i="1"/>
  <c r="R49" i="1" s="1"/>
  <c r="Q17" i="1"/>
  <c r="P17" i="1"/>
  <c r="P49" i="1" s="1"/>
  <c r="O17" i="1"/>
  <c r="O49" i="1" s="1"/>
  <c r="N17" i="1"/>
  <c r="N49" i="1" s="1"/>
  <c r="M17" i="1"/>
  <c r="M49" i="1" s="1"/>
  <c r="L17" i="1"/>
  <c r="K17" i="1"/>
  <c r="J17" i="1"/>
  <c r="J49" i="1" s="1"/>
  <c r="I17" i="1"/>
  <c r="H17" i="1"/>
  <c r="H49" i="1" s="1"/>
  <c r="G17" i="1"/>
  <c r="G49" i="1" s="1"/>
  <c r="F17" i="1"/>
  <c r="F49" i="1" s="1"/>
  <c r="E17" i="1"/>
  <c r="E49" i="1" s="1"/>
  <c r="D17" i="1"/>
</calcChain>
</file>

<file path=xl/sharedStrings.xml><?xml version="1.0" encoding="utf-8"?>
<sst xmlns="http://schemas.openxmlformats.org/spreadsheetml/2006/main" count="1528" uniqueCount="489">
  <si>
    <t>[Amount Rs. in Crore]</t>
  </si>
  <si>
    <t>Sr No</t>
  </si>
  <si>
    <t>Bank Type Name</t>
  </si>
  <si>
    <t>Bank Name</t>
  </si>
  <si>
    <t>Shishu</t>
  </si>
  <si>
    <t>Kishor</t>
  </si>
  <si>
    <t>Tarun</t>
  </si>
  <si>
    <t>TarunPlus</t>
  </si>
  <si>
    <t>Total</t>
  </si>
  <si>
    <t>(Loans up to Rs. 50,000)</t>
  </si>
  <si>
    <t>(Loans above Rs 50,000 upto Rs 5 Lakh)</t>
  </si>
  <si>
    <t>(Loans above Rs 5 lakh upto Rs 10 Lakh)</t>
  </si>
  <si>
    <t>(Loans above Rs 10 lakh upto Rs 20 Lakh)</t>
  </si>
  <si>
    <t>No Of A/Cs</t>
  </si>
  <si>
    <t>Sanction Amt</t>
  </si>
  <si>
    <t>Disbursement Amt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</si>
  <si>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</si>
  <si>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</si>
  <si>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</si>
  <si>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</si>
  <si>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</si>
  <si>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</si>
  <si>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</si>
  <si>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</si>
  <si>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</si>
  <si>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Union Bank of India</t>
  </si>
  <si>
    <t>Punjab &amp; Sind Bank</t>
  </si>
  <si>
    <t>UCO Bank</t>
  </si>
  <si>
    <t>Private Sector Commercial Banks</t>
  </si>
  <si>
    <t>Federal Bank</t>
  </si>
  <si>
    <t>Jammu &amp; Kashmir Bank</t>
  </si>
  <si>
    <t>Karnataka Bank</t>
  </si>
  <si>
    <t>Karur Vysya Bank</t>
  </si>
  <si>
    <t>Ratnakar Bank</t>
  </si>
  <si>
    <t>South Indian Bank</t>
  </si>
  <si>
    <t>ICICI Bank</t>
  </si>
  <si>
    <t>Axis Bank</t>
  </si>
  <si>
    <t>IndusInd Bank</t>
  </si>
  <si>
    <t>Yes Bank</t>
  </si>
  <si>
    <t>HDFC Bank</t>
  </si>
  <si>
    <t>DCB Bank</t>
  </si>
  <si>
    <t>Kotak Mahindra Bank</t>
  </si>
  <si>
    <t>Bandhan Bank</t>
  </si>
  <si>
    <t>IDFC Bank Limited</t>
  </si>
  <si>
    <t>IDBI Bank Limited</t>
  </si>
  <si>
    <t>Regional Rural Banks</t>
  </si>
  <si>
    <t>Rajasthan Gramin Bank</t>
  </si>
  <si>
    <t>Small Finance Banks</t>
  </si>
  <si>
    <t>SURYODAY MICRO FINANCE LIMITED</t>
  </si>
  <si>
    <t>Utkarsh Small Finance Bank</t>
  </si>
  <si>
    <t>Ujjivan Small Finance Bank</t>
  </si>
  <si>
    <t>Jana Small Finance Bank Limited</t>
  </si>
  <si>
    <t>Equitas Small Finance Bank</t>
  </si>
  <si>
    <t>AU Small Finance Bank Limited</t>
  </si>
  <si>
    <t>ESAF Small Finance Bank</t>
  </si>
  <si>
    <t>Unity Small Finance Bank Ltd.</t>
  </si>
  <si>
    <t>Grand Total</t>
  </si>
  <si>
    <t xml:space="preserve">  STATE LEVEL BANKERS' COMMITTEE RAJASTHAN</t>
  </si>
  <si>
    <t>(CONVENOR- BANK OF BARODA)   FY :   2025 - 26</t>
  </si>
  <si>
    <t>BANKWISE CUMMULATIVE BANKLINKAGE POSITION UNDER SHG</t>
  </si>
  <si>
    <t>As On   30.09.2025</t>
  </si>
  <si>
    <t>Amt in Rs. Lacs</t>
  </si>
  <si>
    <t>Annexure-</t>
  </si>
  <si>
    <t>Sr. No.</t>
  </si>
  <si>
    <t>Banks</t>
  </si>
  <si>
    <t>SB Account Opening Progress during the FY upto Reporting Quarter</t>
  </si>
  <si>
    <t>Outstanding SB A/C as on Current Quarter</t>
  </si>
  <si>
    <t>Total SHG</t>
  </si>
  <si>
    <t>Out of which Women</t>
  </si>
  <si>
    <t>A/C</t>
  </si>
  <si>
    <t>AMT</t>
  </si>
  <si>
    <t>NATIONALIZED BANKS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</si>
  <si>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</si>
  <si>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</si>
  <si>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</si>
  <si>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</si>
  <si>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</si>
  <si>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</si>
  <si>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</si>
  <si>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</si>
  <si>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</si>
  <si>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</si>
  <si>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</si>
  <si>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</si>
  <si>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Sub Total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</si>
  <si>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</si>
  <si>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</si>
  <si>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</si>
  <si>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</si>
  <si>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</si>
  <si>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</si>
  <si>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</si>
  <si>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</si>
  <si>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</si>
  <si>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</si>
  <si>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</si>
  <si>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</si>
  <si>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</si>
  <si>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</si>
  <si>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</si>
  <si>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</si>
  <si>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</si>
  <si>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</si>
  <si>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</si>
  <si>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</si>
  <si>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</si>
  <si>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</si>
  <si>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</si>
  <si>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MUFG BANK</t>
  </si>
  <si>
    <t>STANDARD CHARTERED BANK LTD</t>
  </si>
  <si>
    <t>HSBC BANK</t>
  </si>
  <si>
    <t>Sub Total of Private Sector Banks</t>
  </si>
  <si>
    <t>Total COM. Banks.</t>
  </si>
  <si>
    <t>REGIONAL RURAL BANKS</t>
  </si>
  <si>
    <t>RAJASTHAN GRAMIN BANK</t>
  </si>
  <si>
    <t>Sub Total of RRBs</t>
  </si>
  <si>
    <t xml:space="preserve">COOPERATIVE SECTOR BANKS </t>
  </si>
  <si>
    <t>RAJASTHAN STATE COOPERATIVE BANK</t>
  </si>
  <si>
    <t>RAJASTHAN STATE LAND DEVELOPMENT BANK</t>
  </si>
  <si>
    <t xml:space="preserve">Sub Total of Co-op Sector Bank </t>
  </si>
  <si>
    <t xml:space="preserve">SMALL FINANCE BANK </t>
  </si>
  <si>
    <t>AU SMALL FIN.BANK</t>
  </si>
  <si>
    <t>EQUITAS SMALL FIN. BANK</t>
  </si>
  <si>
    <t>UJJIVAN SMALL FIN. BANK</t>
  </si>
  <si>
    <t>JANA SMALL FIN. BANK</t>
  </si>
  <si>
    <t>CAPITAL SMALL FIN. BANK</t>
  </si>
  <si>
    <t>UTKARSH SMALL FIN. BANK</t>
  </si>
  <si>
    <t>UNITY SMALL FINANCE BANK</t>
  </si>
  <si>
    <t>ESAF SMALL FIN. BANK</t>
  </si>
  <si>
    <t>SURYODAY SMALL FIN. BANK</t>
  </si>
  <si>
    <t xml:space="preserve">Sub Total of Small Finance Bank  </t>
  </si>
  <si>
    <t>PAYMENT BANKS</t>
  </si>
  <si>
    <t>FINO PAYMENTS BANK</t>
  </si>
  <si>
    <t>AIRTEL PAYMENTS BANK</t>
  </si>
  <si>
    <t>INDIA POST PAYMENTS BANK</t>
  </si>
  <si>
    <t>Sub Total of Payment Banks</t>
  </si>
  <si>
    <t>Annexure- 22</t>
  </si>
  <si>
    <t>BANKWISE CUMMULATIVE CREDIT LINKAGE POSITION UNDER SHG</t>
  </si>
  <si>
    <t>Cumulative disbursment during the FY upto reporting quarter</t>
  </si>
  <si>
    <t>Outstanding as on reporting Quarter</t>
  </si>
  <si>
    <t>MNSUPY report for FY 2025-26 upto 30.09.2025</t>
  </si>
  <si>
    <t>Sr. No</t>
  </si>
  <si>
    <t>Targets</t>
  </si>
  <si>
    <t>Applications Forwarded</t>
  </si>
  <si>
    <t>Sanctioned</t>
  </si>
  <si>
    <t>Disbursed</t>
  </si>
  <si>
    <t>Total Applications Pending</t>
  </si>
  <si>
    <t>Pending for</t>
  </si>
  <si>
    <t>Target Vs Sanctioned (Achieved In %age)</t>
  </si>
  <si>
    <t>&gt;14 days</t>
  </si>
  <si>
    <t>&gt;30 days</t>
  </si>
  <si>
    <t>&gt;90 days</t>
  </si>
  <si>
    <t>OTHERS</t>
  </si>
  <si>
    <t>AU SMALL FINANCE BANK</t>
  </si>
  <si>
    <t>EQUITAS SMALL FINANCE BANK</t>
  </si>
  <si>
    <t>UJJIVAN SMALL FINANCE BANK</t>
  </si>
  <si>
    <t>District Name</t>
  </si>
  <si>
    <t>JHUNJHUNU</t>
  </si>
  <si>
    <t>RAJSAMAND</t>
  </si>
  <si>
    <t>DHOLPUR</t>
  </si>
  <si>
    <t>DAUSA</t>
  </si>
  <si>
    <t>JAIPUR</t>
  </si>
  <si>
    <t>KARAULI</t>
  </si>
  <si>
    <t>SAWAI MADHOPUR</t>
  </si>
  <si>
    <t>ALWAR</t>
  </si>
  <si>
    <t>DUNGARPUR</t>
  </si>
  <si>
    <t>JAISALMER</t>
  </si>
  <si>
    <t>PALI</t>
  </si>
  <si>
    <t>SIKAR</t>
  </si>
  <si>
    <t>BALOTARA</t>
  </si>
  <si>
    <t>JALORE</t>
  </si>
  <si>
    <t>JODHPUR</t>
  </si>
  <si>
    <t>CHURU</t>
  </si>
  <si>
    <t>BUNDI</t>
  </si>
  <si>
    <t>CHITTORGARH</t>
  </si>
  <si>
    <t>UDAIPUR</t>
  </si>
  <si>
    <t>BARMER</t>
  </si>
  <si>
    <t>NAGAUR</t>
  </si>
  <si>
    <t>BANSWARA</t>
  </si>
  <si>
    <t>BIKANER</t>
  </si>
  <si>
    <t>SRI GANGANAGAR</t>
  </si>
  <si>
    <t>BARAN</t>
  </si>
  <si>
    <t>BHILWARA</t>
  </si>
  <si>
    <t>TONK</t>
  </si>
  <si>
    <t>HANUMANGARH</t>
  </si>
  <si>
    <t>AJMER</t>
  </si>
  <si>
    <t>DEEG</t>
  </si>
  <si>
    <t>KOTPUTLI BEHROR</t>
  </si>
  <si>
    <t>SIROHI</t>
  </si>
  <si>
    <t>PHALODI</t>
  </si>
  <si>
    <t>BHARATPUR</t>
  </si>
  <si>
    <t>KOTA</t>
  </si>
  <si>
    <t>PRATAPGARH</t>
  </si>
  <si>
    <t>BEAWAR</t>
  </si>
  <si>
    <t>DIDWANA KUCHAMAN</t>
  </si>
  <si>
    <t>JHALAWAR</t>
  </si>
  <si>
    <t>KHAIRTHAL TIJARA</t>
  </si>
  <si>
    <t>SALUMBAR</t>
  </si>
  <si>
    <t>CM-SVANidhi Progress under 23-10-2025</t>
  </si>
  <si>
    <t>SR. NO.</t>
  </si>
  <si>
    <t>BANK NAME</t>
  </si>
  <si>
    <t>BANK TARGET</t>
  </si>
  <si>
    <t>TARGET SUCCESS %</t>
  </si>
  <si>
    <t>RECEIVED</t>
  </si>
  <si>
    <t>DISBURSED</t>
  </si>
  <si>
    <t>DISBURSED AMT (LAKH)</t>
  </si>
  <si>
    <t xml:space="preserve">PENDANCY </t>
  </si>
  <si>
    <t>RETURNED</t>
  </si>
  <si>
    <t>REJECTED</t>
  </si>
  <si>
    <t>REJECTED BY DEPT</t>
  </si>
  <si>
    <t>OBJECTED</t>
  </si>
  <si>
    <t>Public Sector Bank TOTAL</t>
  </si>
  <si>
    <t>BANDHAN BANK LIMITED</t>
  </si>
  <si>
    <t>CITY UNION BANK LIMITED</t>
  </si>
  <si>
    <t>ICICI BANK LIMITED</t>
  </si>
  <si>
    <t>IDFC First BANK LIMITED</t>
  </si>
  <si>
    <t>JAMMU AND KASHMIR BANK LIMITED</t>
  </si>
  <si>
    <t>KARNATAKA BANK LIMITED</t>
  </si>
  <si>
    <t>KOTAK MAHINDRA BANK LIMITED</t>
  </si>
  <si>
    <t>TAMILNAD MERCANTILE BANK LIMITED</t>
  </si>
  <si>
    <t>THE NAINITAL BANK LIMITED</t>
  </si>
  <si>
    <t>Private Sector Bank TOTAL</t>
  </si>
  <si>
    <t>BARODA RAJASTHAN KSHETRIYA GRAMIN BANK</t>
  </si>
  <si>
    <t>RAJASTHAN MARUDHARA GRAMIN BANK</t>
  </si>
  <si>
    <t>RAJASTHAN GRAMIN BANK TOTAL</t>
  </si>
  <si>
    <t>AU SMALL FINANCE BANK LIMITED</t>
  </si>
  <si>
    <t>EQUITAS SMALL FINANCE BANK LIMITED</t>
  </si>
  <si>
    <t>UJJIVAN SMALL FINANCE BANK LIMITED</t>
  </si>
  <si>
    <t>UTKARSH SMALL FINANCE BANK</t>
  </si>
  <si>
    <t>Small Finance Bank TOTAL</t>
  </si>
  <si>
    <t>TOTAL RAJASTHAN</t>
  </si>
  <si>
    <t>PMS Bank Wise Progress 6th Nov-25</t>
  </si>
  <si>
    <t>OLD Target alloted by DFS</t>
  </si>
  <si>
    <t>Disbursement Achivement As on 17-SEP-2025 ( Till 1st Phase)</t>
  </si>
  <si>
    <t>New Target till 30 March 2030</t>
  </si>
  <si>
    <t>1st</t>
  </si>
  <si>
    <t>2nd</t>
  </si>
  <si>
    <t>3rd</t>
  </si>
  <si>
    <t>Disbursed till 4th Nov 25</t>
  </si>
  <si>
    <t>Total Disbursed</t>
  </si>
  <si>
    <t xml:space="preserve"> Pending for Disbursement </t>
  </si>
  <si>
    <t>Pending for Sanction</t>
  </si>
  <si>
    <t>RoB (Resubmitted)</t>
  </si>
  <si>
    <t>Inactive in DIGITAL (QR/UPI)</t>
  </si>
  <si>
    <t>Punjab and Sind Bank</t>
  </si>
  <si>
    <t>Public Sector Banks</t>
  </si>
  <si>
    <t>Baroda Rajasthan Kshetriya Gramin Bank</t>
  </si>
  <si>
    <t>HDFC BANK LTD</t>
  </si>
  <si>
    <t>ICICI BANK LTD</t>
  </si>
  <si>
    <t>INDUSIND BANK LIMITED</t>
  </si>
  <si>
    <t>IDBI BANK LTD</t>
  </si>
  <si>
    <t>YES BANK LTD</t>
  </si>
  <si>
    <t>THE FEDERAL BANK LTD</t>
  </si>
  <si>
    <t>Tamilnad Mercantile Bank Ltd</t>
  </si>
  <si>
    <t>CITY UNION BANK LTD</t>
  </si>
  <si>
    <t>RBL Bank</t>
  </si>
  <si>
    <t>DHANLAXMI BANK LTD</t>
  </si>
  <si>
    <t>DCB Bank Limited</t>
  </si>
  <si>
    <t>SBM Bank (India) Limited</t>
  </si>
  <si>
    <t>IDFC FIRST BANK LIMITED</t>
  </si>
  <si>
    <t>THE JAMMU AND KASHMIR BANK LTD</t>
  </si>
  <si>
    <t>Lakshmi Vilas Bank</t>
  </si>
  <si>
    <t>Private Sector Banks</t>
  </si>
  <si>
    <t>Ujjivan Small Finance Bank Limited</t>
  </si>
  <si>
    <t>Utkarsh Small Finance Bank Limited</t>
  </si>
  <si>
    <t>ESAF Small Finance Bank Limited</t>
  </si>
  <si>
    <t>Small Finance Banks (SFBs)</t>
  </si>
  <si>
    <t>Annapurna Finance Pvt. Ltd.</t>
  </si>
  <si>
    <t>Midland Microfin Limited</t>
  </si>
  <si>
    <t>Micro Finance Institutions (MFIs)</t>
  </si>
  <si>
    <t>State Co-operative Banks</t>
  </si>
  <si>
    <t xml:space="preserve"> STATE LEVEL BANKERS' COMMITTEE RAJASTHAN</t>
  </si>
  <si>
    <t xml:space="preserve"> PROGRESS UNDER PM SURYA GHAR SCHEME (As on   30.09.2025)</t>
  </si>
  <si>
    <t>Amt in Rs. Lakh</t>
  </si>
  <si>
    <t>Sl. No.</t>
  </si>
  <si>
    <t>Application forwarded / received</t>
  </si>
  <si>
    <t>No. of cases Sanctioned</t>
  </si>
  <si>
    <t>No. of cases Disbursed</t>
  </si>
  <si>
    <t>Application Pending</t>
  </si>
  <si>
    <t>Application Rejected</t>
  </si>
  <si>
    <t>PUBLIC SECTOR BANKS</t>
  </si>
  <si>
    <t>Training, Settlement &amp; Credit Linkage of RSETI Candidates during the FY 2025-26 (From 01.04.2025 to 30.09.2025)</t>
  </si>
  <si>
    <t>RSETI Name</t>
  </si>
  <si>
    <t>Name of Sponsore Bank</t>
  </si>
  <si>
    <t>AAP Target FY 2025-26</t>
  </si>
  <si>
    <t>ACHIEVEMENT</t>
  </si>
  <si>
    <t>Out of Settled</t>
  </si>
  <si>
    <t>Out of Settled under Self Employment</t>
  </si>
  <si>
    <t>% of Settlement &amp; Credit Linkage</t>
  </si>
  <si>
    <t>Number of Programmes</t>
  </si>
  <si>
    <t>Number of Candidates</t>
  </si>
  <si>
    <t>Number of Programmes Conducted</t>
  </si>
  <si>
    <t>Number of Candidates Trained</t>
  </si>
  <si>
    <t>No. of Candidates Settled</t>
  </si>
  <si>
    <t>Self Employment</t>
  </si>
  <si>
    <t>Wage Employment</t>
  </si>
  <si>
    <t>With Bank Finance</t>
  </si>
  <si>
    <t>With Self Finance</t>
  </si>
  <si>
    <t>% Settled to Trained</t>
  </si>
  <si>
    <t>% of Credit Linkage to Self Employment</t>
  </si>
  <si>
    <t>Ajmer</t>
  </si>
  <si>
    <t>Banswara</t>
  </si>
  <si>
    <t>Bundi</t>
  </si>
  <si>
    <t>Chittorgarh</t>
  </si>
  <si>
    <t>Churu</t>
  </si>
  <si>
    <t>Dungarpur</t>
  </si>
  <si>
    <t>Jaipur</t>
  </si>
  <si>
    <t>Jhunjhunu</t>
  </si>
  <si>
    <t>Karauli</t>
  </si>
  <si>
    <t>Pratapgarh</t>
  </si>
  <si>
    <t>Sawai Madhopur</t>
  </si>
  <si>
    <t>Tonk</t>
  </si>
  <si>
    <t>Kota</t>
  </si>
  <si>
    <t>Jodhpur</t>
  </si>
  <si>
    <t>Udaipur</t>
  </si>
  <si>
    <t>Balekhan, Jaipur</t>
  </si>
  <si>
    <t>Sri Ganganagar</t>
  </si>
  <si>
    <t>Alwar</t>
  </si>
  <si>
    <t>Bharatpur</t>
  </si>
  <si>
    <t>Dholpur</t>
  </si>
  <si>
    <t>Jhalawar</t>
  </si>
  <si>
    <t>Sikar</t>
  </si>
  <si>
    <t>Baran</t>
  </si>
  <si>
    <t>RUDSET</t>
  </si>
  <si>
    <t>Bhilwara</t>
  </si>
  <si>
    <t>Barmer</t>
  </si>
  <si>
    <t>Bikaner</t>
  </si>
  <si>
    <t>Hanumangarh</t>
  </si>
  <si>
    <t>Jaisalmer</t>
  </si>
  <si>
    <t>Jalore</t>
  </si>
  <si>
    <t>Pali</t>
  </si>
  <si>
    <t>Rajasamand</t>
  </si>
  <si>
    <t>Sirohi</t>
  </si>
  <si>
    <t>Dausa</t>
  </si>
  <si>
    <t>Nagaur</t>
  </si>
  <si>
    <t>FLC Run by Lead Banks</t>
  </si>
  <si>
    <t>S.No.</t>
  </si>
  <si>
    <t>RO Name</t>
  </si>
  <si>
    <t>FLC Code</t>
  </si>
  <si>
    <t>District</t>
  </si>
  <si>
    <t>Status</t>
  </si>
  <si>
    <t>Lead Bank</t>
  </si>
  <si>
    <t>Address of FLC</t>
  </si>
  <si>
    <t>Appointed</t>
  </si>
  <si>
    <t xml:space="preserve">2353, Haribhau Extension Dahersen Colony, AJMER </t>
  </si>
  <si>
    <t>Punjab National Bank, MANU MARG,ALWAR</t>
  </si>
  <si>
    <t>POST VACANT</t>
  </si>
  <si>
    <t xml:space="preserve">BALOTRA </t>
  </si>
  <si>
    <t>Lead Bank Office, Sawalkot Building, Jaisalmer Road. BARMER</t>
  </si>
  <si>
    <t>Opposite Sadar Thana, Janamedi ,Banswara, Rajasthan 327001</t>
  </si>
  <si>
    <t>LBO Baran</t>
  </si>
  <si>
    <t>Punjab National Bank HOUSE, 2nd Floor, SUPER BAZAR, BHARATPUR</t>
  </si>
  <si>
    <t>PUR ROAD, PANSAL CHAURAHA, BHILWARA, 311001</t>
  </si>
  <si>
    <t>State Bank of India PUBLIC PARK , LDM OFFICE, BIKANER</t>
  </si>
  <si>
    <t>3-A-21, Vikas Nagar, Bundi, Rajasthan</t>
  </si>
  <si>
    <t>155/4, SECTOR NO. 4, MAIN ROAD, GANDHI NAGAR, CHITTORGARH, 312001</t>
  </si>
  <si>
    <t>Khasra no:271,Near Road-ways bus stand,Sainik Basti,Churu-331001</t>
  </si>
  <si>
    <t>MEENA COLONY TIWARI DHARM KANTA DAUSA</t>
  </si>
  <si>
    <t>LDM Office, Punjab National Bank DHOOLKOT Dholpur</t>
  </si>
  <si>
    <t>DIDWANA-KUCHAMAN</t>
  </si>
  <si>
    <t>SAGWARA ROAD ,BILADI GSS KE SAMNE ,DUNGARPUR (RAJ.)</t>
  </si>
  <si>
    <t>250 NEW DHAN MANDI HANUMANGARH LDM OFFICE</t>
  </si>
  <si>
    <t>JAIPUR-SIKAR</t>
  </si>
  <si>
    <t>NH-52 BALEKHAN NEAR GOVINDARH CHOMU JAIPUR</t>
  </si>
  <si>
    <t>LDM Office, Ist Floor Shiv Marg, Jaissalmer</t>
  </si>
  <si>
    <t>State Bank of India, MAIN BRANCH ,JALORE</t>
  </si>
  <si>
    <t>LBO Jhalawar</t>
  </si>
  <si>
    <t>BOB RSETI, Behind Tagore School, Mandawa Road, Jhunjhunu. Post of FLC is vacant since 01.01.2025. However, recruitment is in process.</t>
  </si>
  <si>
    <t>ICICI BANK LTD. Regional Ofiice,1st Floor,28 Khetanadi MandorMandi Jodhpur - 342007</t>
  </si>
  <si>
    <t>Bank Of Baroda</t>
  </si>
  <si>
    <t>Near KendriyaVidhalya, Behind Govt. P.G. College,  Karauli-322241</t>
  </si>
  <si>
    <t>KHAIRTHAL-TIJARA</t>
  </si>
  <si>
    <t>LDMo Office Khairtal-Tijara</t>
  </si>
  <si>
    <t>RSETI Kota</t>
  </si>
  <si>
    <t>KOTPUTLI-BEHROR</t>
  </si>
  <si>
    <t>LDMO Office Kotputli -Behror</t>
  </si>
  <si>
    <t>LDM office, C/O AGM,State Bank of India 85-86, SRIKRISHAN SUNDRAM , BASANT BIHAR PALI  PIN  306401</t>
  </si>
  <si>
    <t>Udaipur (Raj.)</t>
  </si>
  <si>
    <t xml:space="preserve">BSVS Dhariyawad Road, Near Collectrate Pratapgarh (Raj.) </t>
  </si>
  <si>
    <t>LDM Office, Hotel Pawan, Opp. Piraba, Rajsamand</t>
  </si>
  <si>
    <t>SALUMBER</t>
  </si>
  <si>
    <t>ICICI BANK LTD. Main Market ,Salumbar  Dist. Udaipur  - 313027</t>
  </si>
  <si>
    <t>LDMO,Sikar</t>
  </si>
  <si>
    <t>Kanti Sadan, Ist Floor, Old Bus Stand Road, Sirohi</t>
  </si>
  <si>
    <t>LEAD BANK OFFICE, GANGA SINGH CHOWK, NEAR NAGAR PARISHAD OFFICE,  SRIGANGANAGAR</t>
  </si>
  <si>
    <t>Baroda Swarojgar Vikas Sansthan Tonk, DITE Road, Wazirpura Tonk PIN 304001</t>
  </si>
  <si>
    <t>DITE Road, Wazirpura Tonk </t>
  </si>
  <si>
    <t>FLC Run by Regional Rural Bank</t>
  </si>
  <si>
    <t>RGB, ADARSH NAGAR, AJMER</t>
  </si>
  <si>
    <t>RGB, Shivaji Park, Alwar</t>
  </si>
  <si>
    <t>Balotra</t>
  </si>
  <si>
    <t>RGB, NEAR NEELAM CINEMA, JODHPUR ROAD, BALOTRA PIN - 344022</t>
  </si>
  <si>
    <t>RGB, Banswara</t>
  </si>
  <si>
    <t>Financial Literacy Centre, Baroda Rajasthan Kshetriya Gramin Bank, Main Branch, BARAN</t>
  </si>
  <si>
    <t>BERION KA BAS, KRISHNA NAGAR, BARMER (RAJ.)- 344001</t>
  </si>
  <si>
    <t>Beawar</t>
  </si>
  <si>
    <t>RGB, Beawer</t>
  </si>
  <si>
    <t>RGB Jaswant Nagar, Bharatpur</t>
  </si>
  <si>
    <t>RGB , PUR, BHILWARA</t>
  </si>
  <si>
    <t>1 E 58, JAI NARAYAN VYAS COLONY, BIKANER, RAJASTHAN - 334001</t>
  </si>
  <si>
    <t>RGB, Seelor Branch, Bundi</t>
  </si>
  <si>
    <t>RGB, Chittorgarh-Main branch, Chittorgarh</t>
  </si>
  <si>
    <t>RGB, INDUSTRIAL AREA RIICO CHURU</t>
  </si>
  <si>
    <t>RGB, KHADI BHANDAR ROAD, DAUSA,BLOCK-DAUSA, DIST-DAUSA(RAJASTHAN) PIN-303303</t>
  </si>
  <si>
    <t>Deeg</t>
  </si>
  <si>
    <t>RGB, DEEG</t>
  </si>
  <si>
    <t>RBG, Anand nagar colony, block F, sepau road, dholpur</t>
  </si>
  <si>
    <t>Didwana Kuchaman</t>
  </si>
  <si>
    <t xml:space="preserve"> RGB, VILLAGE &amp; POST DIDWANA, DURGA MARKET, BLOCK-NAGAUR, DIST-NAGAUR. (RAJASTHAN) PIN-341303</t>
  </si>
  <si>
    <t>RGB, Sagwara</t>
  </si>
  <si>
    <t>RGB, RAWATSAR ROAD, NEW AABADI, HANUMANGARH TOWN, DIST-HANUMANGARH (RAJASTHAN) PIN-335513</t>
  </si>
  <si>
    <t>Jaipur-2</t>
  </si>
  <si>
    <t>RGB, VILLAGE &amp; POST KHORABISAL, ROJDA NAGAR, BLOCK-AMBER DIST-JAIPUR (RAJASTHAN) PIN-302012</t>
  </si>
  <si>
    <t>RGB, VILLAGE &amp; POST POKHRAN,GHORO KA CHOWK, BLOCK-POKRAN, DIST-JAISALMER. (RAJASTHAN) PIN-345021</t>
  </si>
  <si>
    <t>RGB, VILLAGE &amp; POST RAMSEEN, BLOCK-JASWANTPURA, DIST-JALORE(RAJASTHAN) PIN-307803</t>
  </si>
  <si>
    <t>RGB, Financial Literacy Centre, Baroda Rajasthan Kshetriya Gramin Bank, Main Branch, Branch</t>
  </si>
  <si>
    <t>Jhunujhun</t>
  </si>
  <si>
    <t>RGB, BRANCH DHIGAL</t>
  </si>
  <si>
    <t>RGB BRANCH MAGRA PUNJLA, BHATI CHORAHA, BLOCK-MANDOR DIST-JODHPUR (RAJASTHAN) PIN-342007</t>
  </si>
  <si>
    <t>RGB, VILLAGE sighaniya PoST todabhim DISTRICT Karauli</t>
  </si>
  <si>
    <t>Khairthal</t>
  </si>
  <si>
    <t>RGB, BRANCH Khairthal</t>
  </si>
  <si>
    <t>RGB BRANCH- Dadabari, DISTRICT KOTA</t>
  </si>
  <si>
    <t>Kotputli-Behror</t>
  </si>
  <si>
    <t>RGB, VILLAGE &amp; POST KOTPUTLI DIST KOTPUTLI - BEHROR, PIN 303108</t>
  </si>
  <si>
    <t xml:space="preserve">RGB, VILLAGE &amp; POST JAYAL, DIST- NAGAUR PIN - 341023 </t>
  </si>
  <si>
    <t>Pali-1</t>
  </si>
  <si>
    <t>RGB, 117, TAGORE NAGAR, OPP. SHIV TEMPLE, PALI (RAJ.) - 306401</t>
  </si>
  <si>
    <t>Phalodi</t>
  </si>
  <si>
    <t>RGB, BEHIND ROADWAYS DEPOT, NAGAUR RAOD, PHALODI, DIST PHALODI, PIN - 342301</t>
  </si>
  <si>
    <t>RGB BRANCH Pratapgarh</t>
  </si>
  <si>
    <t>Rajsamand</t>
  </si>
  <si>
    <t>RGB KANKROLI-JAN SHAKTI ROAD, OPP-SURABHI COMPLEX , KANKROLI, RAJSAMAND PIN-313324</t>
  </si>
  <si>
    <t>Salumbar</t>
  </si>
  <si>
    <t>RGB BRANCH POST: SALUMBER, DISTRICT : SALUMBER (RAJ) PIN- 313027</t>
  </si>
  <si>
    <t>RGB BRANCH Akashwani ke Piche Subhash Colony,Sawai Madhopur</t>
  </si>
  <si>
    <t>Neem Ka Thana</t>
  </si>
  <si>
    <t>RGB BRANCH ward  no 14 khetri dist. Jhunjhunun</t>
  </si>
  <si>
    <t>RGB, nawalgarh road sikar</t>
  </si>
  <si>
    <t>RGB BRANCH VILLAGE &amp; POST PINDWARA, BLOCK-PINDWARA, DIST-SIROHI (RAJASTHAN) PIN-307022</t>
  </si>
  <si>
    <t>Sriganganer</t>
  </si>
  <si>
    <t>Sriganganagar</t>
  </si>
  <si>
    <t>RGB 6-E-I MEERA MARG, JAWAHAR NAGAR, BLOCK-SRIGANGANAGAR,  DIST-SRIGANGANAGAR. (RAJASTHAN)PIN-335001</t>
  </si>
  <si>
    <t>RGB, Vivekanand Colony Deoli, Tonk</t>
  </si>
  <si>
    <t>RGB, Main Road, Village &amp; Post-Thoor, Tehsil Badgaon, Distt. Udaipur.</t>
  </si>
  <si>
    <t>RAJASTHAN STATE LEVEL BANKERS' COMMITTEE</t>
  </si>
  <si>
    <t>CONVENOR : BANK OF BARODA</t>
  </si>
  <si>
    <t>EDUCATION LOAN</t>
  </si>
  <si>
    <t>As On 30th September 2025</t>
  </si>
  <si>
    <t>A</t>
  </si>
  <si>
    <t xml:space="preserve"> PRIVATE SECTOR BANKS</t>
  </si>
  <si>
    <t>C</t>
  </si>
  <si>
    <t>D</t>
  </si>
  <si>
    <t>TOTAL COM. BANK</t>
  </si>
  <si>
    <t>E</t>
  </si>
  <si>
    <t>COOPERATIVE SECTOR BANKS</t>
  </si>
  <si>
    <t>Rajasthan State Cooperative Bank</t>
  </si>
  <si>
    <t>Rajasthan State Land Development Bank</t>
  </si>
  <si>
    <t>F</t>
  </si>
  <si>
    <t>SMALL FINANCE BANK</t>
  </si>
  <si>
    <t>G</t>
  </si>
  <si>
    <t>Annexure- 30</t>
  </si>
  <si>
    <t>HOUSING LOAN</t>
  </si>
  <si>
    <t>Annexure- 31</t>
  </si>
  <si>
    <t>BANKWISE POSITION OF NPA &amp; WRITTEN OFF ADVANCES</t>
  </si>
  <si>
    <t>Total Advances</t>
  </si>
  <si>
    <t>NPA</t>
  </si>
  <si>
    <t>% NPA Total To Advance</t>
  </si>
  <si>
    <t>Annexure- 32</t>
  </si>
  <si>
    <t>BANKWISE NPA POSITION UNDER PRIORITY SECTOR ADVANCES</t>
  </si>
  <si>
    <t>Agriculture</t>
  </si>
  <si>
    <t>Mse</t>
  </si>
  <si>
    <t>Me</t>
  </si>
  <si>
    <t>Ops</t>
  </si>
  <si>
    <t>Tps</t>
  </si>
  <si>
    <t>Total Advance</t>
  </si>
  <si>
    <t>Outstanding</t>
  </si>
  <si>
    <t>% NPA</t>
  </si>
  <si>
    <t>B</t>
  </si>
  <si>
    <t xml:space="preserve"> PROGRESS UNDER PM VISHWAKARMA SCHEME (As on 30.09.2025)</t>
  </si>
  <si>
    <t>CUMULATIVE PROGRESS UNDER JLG (JOINT LIABILITIES GROUP)</t>
  </si>
  <si>
    <t>Till quarter ended  30.09.2025 the FY 2025 - 26</t>
  </si>
  <si>
    <t xml:space="preserve">Sl. No. </t>
  </si>
  <si>
    <t xml:space="preserve">Name of Bank </t>
  </si>
  <si>
    <t>Target (No. of JLG) for the FY 2025 - 26</t>
  </si>
  <si>
    <t>Achievement upto Qtr. Ended   30.06.2025</t>
  </si>
  <si>
    <t xml:space="preserve">Achievement during the FY  2025 - 26 up to the quarter ended  30.09.2025 </t>
  </si>
  <si>
    <t>No. of JLG formed</t>
  </si>
  <si>
    <t xml:space="preserve">Amount Sanctioned (Rs. In lakh)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</si>
</sst>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32323"/>
      <name val="Calibri"/>
      <family val="2"/>
      <scheme val="minor"/>
    </font>
    <font>
      <sz val="11"/>
      <color rgb="FF23232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20"/>
      <name val="Aptos Narrow"/>
      <family val="2"/>
    </font>
    <font>
      <b/>
      <sz val="14"/>
      <name val="Aptos Narrow"/>
      <family val="2"/>
    </font>
    <font>
      <b/>
      <sz val="16"/>
      <name val="Aptos Narrow"/>
      <family val="2"/>
    </font>
    <font>
      <sz val="16"/>
      <name val="Aptos Narrow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232323"/>
      <name val="Calibri"/>
      <family val="2"/>
      <scheme val="minor"/>
    </font>
    <font>
      <b/>
      <sz val="10"/>
      <color rgb="FF23232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9" fillId="0" borderId="0"/>
    <xf numFmtId="0" fontId="38" fillId="0" borderId="0"/>
  </cellStyleXfs>
  <cellXfs count="445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 wrapText="1"/>
    </xf>
    <xf numFmtId="0" fontId="0" fillId="0" borderId="14" xfId="0" applyBorder="1"/>
    <xf numFmtId="0" fontId="2" fillId="0" borderId="10" xfId="0" applyFont="1" applyBorder="1" applyAlignment="1">
      <alignment horizontal="right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6" xfId="0" applyBorder="1" applyAlignment="1">
      <alignment horizontal="left"/>
    </xf>
    <xf numFmtId="1" fontId="0" fillId="0" borderId="16" xfId="0" applyNumberFormat="1" applyBorder="1"/>
    <xf numFmtId="0" fontId="2" fillId="0" borderId="16" xfId="0" applyFont="1" applyBorder="1"/>
    <xf numFmtId="0" fontId="2" fillId="0" borderId="16" xfId="0" applyFont="1" applyBorder="1" applyAlignment="1">
      <alignment horizontal="left"/>
    </xf>
    <xf numFmtId="1" fontId="2" fillId="0" borderId="16" xfId="0" applyNumberFormat="1" applyFont="1" applyBorder="1"/>
    <xf numFmtId="1" fontId="5" fillId="0" borderId="16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2" fillId="0" borderId="16" xfId="0" applyFont="1" applyBorder="1"/>
    <xf numFmtId="0" fontId="11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/>
    </xf>
    <xf numFmtId="1" fontId="11" fillId="0" borderId="16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0" fontId="7" fillId="0" borderId="27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2" fillId="0" borderId="29" xfId="0" applyFont="1" applyBorder="1"/>
    <xf numFmtId="0" fontId="10" fillId="0" borderId="16" xfId="0" applyFont="1" applyBorder="1"/>
    <xf numFmtId="0" fontId="11" fillId="0" borderId="29" xfId="0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0" fontId="12" fillId="0" borderId="30" xfId="0" applyNumberFormat="1" applyFont="1" applyBorder="1" applyAlignment="1">
      <alignment horizontal="center"/>
    </xf>
    <xf numFmtId="10" fontId="10" fillId="0" borderId="24" xfId="0" applyNumberFormat="1" applyFont="1" applyBorder="1" applyAlignment="1">
      <alignment horizontal="center"/>
    </xf>
    <xf numFmtId="0" fontId="14" fillId="0" borderId="26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/>
    </xf>
    <xf numFmtId="0" fontId="17" fillId="0" borderId="29" xfId="0" applyFont="1" applyBorder="1"/>
    <xf numFmtId="1" fontId="18" fillId="0" borderId="29" xfId="0" applyNumberFormat="1" applyFont="1" applyBorder="1" applyAlignment="1">
      <alignment horizontal="center" vertical="center" wrapText="1"/>
    </xf>
    <xf numFmtId="37" fontId="18" fillId="0" borderId="29" xfId="2" applyNumberFormat="1" applyFont="1" applyBorder="1" applyAlignment="1">
      <alignment horizontal="center" vertical="center"/>
    </xf>
    <xf numFmtId="1" fontId="17" fillId="0" borderId="29" xfId="0" applyNumberFormat="1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10" fontId="17" fillId="0" borderId="30" xfId="0" applyNumberFormat="1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8" fillId="0" borderId="16" xfId="0" applyFont="1" applyBorder="1" applyAlignment="1">
      <alignment horizontal="left" wrapText="1"/>
    </xf>
    <xf numFmtId="1" fontId="18" fillId="0" borderId="16" xfId="0" applyNumberFormat="1" applyFont="1" applyBorder="1" applyAlignment="1">
      <alignment horizontal="center" vertical="center" wrapText="1"/>
    </xf>
    <xf numFmtId="37" fontId="18" fillId="0" borderId="16" xfId="2" applyNumberFormat="1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10" fontId="17" fillId="0" borderId="24" xfId="0" applyNumberFormat="1" applyFont="1" applyBorder="1" applyAlignment="1">
      <alignment horizontal="center"/>
    </xf>
    <xf numFmtId="0" fontId="17" fillId="0" borderId="16" xfId="0" applyFont="1" applyBorder="1"/>
    <xf numFmtId="0" fontId="18" fillId="0" borderId="34" xfId="0" applyFont="1" applyBorder="1" applyAlignment="1">
      <alignment horizontal="left" wrapText="1"/>
    </xf>
    <xf numFmtId="1" fontId="20" fillId="0" borderId="26" xfId="0" applyNumberFormat="1" applyFont="1" applyBorder="1" applyAlignment="1">
      <alignment horizontal="center" vertical="center"/>
    </xf>
    <xf numFmtId="10" fontId="20" fillId="0" borderId="27" xfId="0" applyNumberFormat="1" applyFont="1" applyBorder="1" applyAlignment="1">
      <alignment horizontal="center"/>
    </xf>
    <xf numFmtId="0" fontId="0" fillId="0" borderId="34" xfId="0" applyBorder="1"/>
    <xf numFmtId="10" fontId="0" fillId="0" borderId="16" xfId="0" applyNumberFormat="1" applyBorder="1"/>
    <xf numFmtId="10" fontId="2" fillId="0" borderId="16" xfId="0" applyNumberFormat="1" applyFont="1" applyBorder="1"/>
    <xf numFmtId="0" fontId="0" fillId="0" borderId="23" xfId="0" applyBorder="1"/>
    <xf numFmtId="0" fontId="0" fillId="0" borderId="24" xfId="0" applyBorder="1"/>
    <xf numFmtId="0" fontId="2" fillId="0" borderId="23" xfId="0" applyFont="1" applyBorder="1"/>
    <xf numFmtId="0" fontId="2" fillId="0" borderId="24" xfId="0" applyFont="1" applyBorder="1"/>
    <xf numFmtId="0" fontId="2" fillId="3" borderId="26" xfId="0" applyFont="1" applyFill="1" applyBorder="1"/>
    <xf numFmtId="10" fontId="2" fillId="3" borderId="26" xfId="0" applyNumberFormat="1" applyFont="1" applyFill="1" applyBorder="1"/>
    <xf numFmtId="0" fontId="2" fillId="3" borderId="27" xfId="0" applyFont="1" applyFill="1" applyBorder="1"/>
    <xf numFmtId="0" fontId="0" fillId="0" borderId="28" xfId="0" applyBorder="1"/>
    <xf numFmtId="0" fontId="0" fillId="0" borderId="29" xfId="0" applyBorder="1"/>
    <xf numFmtId="10" fontId="0" fillId="0" borderId="29" xfId="0" applyNumberFormat="1" applyBorder="1"/>
    <xf numFmtId="0" fontId="0" fillId="0" borderId="30" xfId="0" applyBorder="1"/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3" fillId="0" borderId="26" xfId="0" applyFont="1" applyBorder="1" applyAlignment="1">
      <alignment horizontal="center" vertical="center" wrapText="1"/>
    </xf>
    <xf numFmtId="0" fontId="24" fillId="0" borderId="47" xfId="0" applyFont="1" applyBorder="1"/>
    <xf numFmtId="0" fontId="24" fillId="0" borderId="48" xfId="0" applyFont="1" applyBorder="1" applyAlignment="1">
      <alignment horizontal="right"/>
    </xf>
    <xf numFmtId="0" fontId="24" fillId="0" borderId="21" xfId="0" applyFont="1" applyBorder="1" applyAlignment="1">
      <alignment horizontal="right"/>
    </xf>
    <xf numFmtId="0" fontId="23" fillId="0" borderId="20" xfId="0" applyFont="1" applyBorder="1" applyAlignment="1">
      <alignment horizontal="right"/>
    </xf>
    <xf numFmtId="0" fontId="24" fillId="0" borderId="22" xfId="0" applyFont="1" applyBorder="1" applyAlignment="1">
      <alignment horizontal="right"/>
    </xf>
    <xf numFmtId="0" fontId="23" fillId="0" borderId="51" xfId="0" applyFont="1" applyBorder="1" applyAlignment="1">
      <alignment horizontal="right"/>
    </xf>
    <xf numFmtId="3" fontId="23" fillId="0" borderId="22" xfId="0" applyNumberFormat="1" applyFont="1" applyBorder="1" applyAlignment="1">
      <alignment horizontal="right" vertical="center"/>
    </xf>
    <xf numFmtId="0" fontId="24" fillId="0" borderId="49" xfId="0" applyFont="1" applyBorder="1"/>
    <xf numFmtId="0" fontId="24" fillId="0" borderId="19" xfId="0" applyFont="1" applyBorder="1" applyAlignment="1">
      <alignment horizontal="right"/>
    </xf>
    <xf numFmtId="0" fontId="24" fillId="0" borderId="16" xfId="0" applyFont="1" applyBorder="1" applyAlignment="1">
      <alignment horizontal="right"/>
    </xf>
    <xf numFmtId="0" fontId="23" fillId="0" borderId="23" xfId="0" applyFont="1" applyBorder="1" applyAlignment="1">
      <alignment horizontal="right"/>
    </xf>
    <xf numFmtId="0" fontId="24" fillId="0" borderId="24" xfId="0" applyFont="1" applyBorder="1" applyAlignment="1">
      <alignment horizontal="right"/>
    </xf>
    <xf numFmtId="0" fontId="23" fillId="0" borderId="16" xfId="0" applyFont="1" applyBorder="1" applyAlignment="1">
      <alignment horizontal="right"/>
    </xf>
    <xf numFmtId="3" fontId="23" fillId="0" borderId="24" xfId="0" applyNumberFormat="1" applyFont="1" applyBorder="1" applyAlignment="1">
      <alignment horizontal="right" vertical="center"/>
    </xf>
    <xf numFmtId="0" fontId="23" fillId="0" borderId="50" xfId="0" applyFont="1" applyBorder="1" applyAlignment="1">
      <alignment horizontal="right" vertical="top"/>
    </xf>
    <xf numFmtId="0" fontId="23" fillId="0" borderId="42" xfId="0" applyFont="1" applyBorder="1" applyAlignment="1">
      <alignment horizontal="right"/>
    </xf>
    <xf numFmtId="0" fontId="23" fillId="0" borderId="26" xfId="0" applyFont="1" applyBorder="1" applyAlignment="1">
      <alignment horizontal="right"/>
    </xf>
    <xf numFmtId="0" fontId="23" fillId="0" borderId="25" xfId="0" applyFont="1" applyBorder="1" applyAlignment="1">
      <alignment horizontal="right"/>
    </xf>
    <xf numFmtId="0" fontId="23" fillId="0" borderId="27" xfId="0" applyFont="1" applyBorder="1" applyAlignment="1">
      <alignment horizontal="right"/>
    </xf>
    <xf numFmtId="0" fontId="23" fillId="0" borderId="29" xfId="0" applyFont="1" applyBorder="1" applyAlignment="1">
      <alignment horizontal="right"/>
    </xf>
    <xf numFmtId="0" fontId="24" fillId="0" borderId="52" xfId="0" applyFont="1" applyBorder="1"/>
    <xf numFmtId="0" fontId="24" fillId="0" borderId="43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0" fontId="23" fillId="0" borderId="28" xfId="0" applyFont="1" applyBorder="1" applyAlignment="1">
      <alignment horizontal="right"/>
    </xf>
    <xf numFmtId="0" fontId="24" fillId="0" borderId="30" xfId="0" applyFont="1" applyBorder="1" applyAlignment="1">
      <alignment horizontal="right"/>
    </xf>
    <xf numFmtId="3" fontId="24" fillId="0" borderId="29" xfId="0" applyNumberFormat="1" applyFont="1" applyBorder="1" applyAlignment="1">
      <alignment horizontal="right" vertical="center"/>
    </xf>
    <xf numFmtId="3" fontId="23" fillId="0" borderId="30" xfId="0" applyNumberFormat="1" applyFont="1" applyBorder="1" applyAlignment="1">
      <alignment horizontal="right" vertical="center"/>
    </xf>
    <xf numFmtId="0" fontId="24" fillId="0" borderId="53" xfId="0" applyFont="1" applyBorder="1"/>
    <xf numFmtId="0" fontId="24" fillId="0" borderId="40" xfId="0" applyFont="1" applyBorder="1" applyAlignment="1">
      <alignment horizontal="right"/>
    </xf>
    <xf numFmtId="0" fontId="24" fillId="0" borderId="34" xfId="0" applyFont="1" applyBorder="1" applyAlignment="1">
      <alignment horizontal="right"/>
    </xf>
    <xf numFmtId="0" fontId="23" fillId="0" borderId="33" xfId="0" applyFont="1" applyBorder="1" applyAlignment="1">
      <alignment horizontal="right"/>
    </xf>
    <xf numFmtId="0" fontId="24" fillId="0" borderId="35" xfId="0" applyFont="1" applyBorder="1" applyAlignment="1">
      <alignment horizontal="right"/>
    </xf>
    <xf numFmtId="0" fontId="23" fillId="0" borderId="34" xfId="0" applyFont="1" applyBorder="1" applyAlignment="1">
      <alignment horizontal="right"/>
    </xf>
    <xf numFmtId="3" fontId="24" fillId="0" borderId="34" xfId="0" applyNumberFormat="1" applyFont="1" applyBorder="1" applyAlignment="1">
      <alignment horizontal="right" vertical="center"/>
    </xf>
    <xf numFmtId="3" fontId="23" fillId="0" borderId="35" xfId="0" applyNumberFormat="1" applyFont="1" applyBorder="1" applyAlignment="1">
      <alignment horizontal="right" vertical="center"/>
    </xf>
    <xf numFmtId="0" fontId="23" fillId="0" borderId="54" xfId="0" applyFont="1" applyBorder="1" applyAlignment="1">
      <alignment horizontal="right" vertical="top"/>
    </xf>
    <xf numFmtId="0" fontId="23" fillId="0" borderId="55" xfId="0" applyFont="1" applyBorder="1" applyAlignment="1">
      <alignment horizontal="right"/>
    </xf>
    <xf numFmtId="0" fontId="23" fillId="0" borderId="37" xfId="0" applyFont="1" applyBorder="1" applyAlignment="1">
      <alignment horizontal="right"/>
    </xf>
    <xf numFmtId="0" fontId="23" fillId="0" borderId="36" xfId="0" applyFont="1" applyBorder="1" applyAlignment="1">
      <alignment horizontal="right"/>
    </xf>
    <xf numFmtId="0" fontId="23" fillId="0" borderId="38" xfId="0" applyFont="1" applyBorder="1" applyAlignment="1">
      <alignment horizontal="right"/>
    </xf>
    <xf numFmtId="0" fontId="23" fillId="0" borderId="21" xfId="0" applyFont="1" applyBorder="1" applyAlignment="1">
      <alignment horizontal="right"/>
    </xf>
    <xf numFmtId="3" fontId="24" fillId="0" borderId="21" xfId="0" applyNumberFormat="1" applyFont="1" applyBorder="1" applyAlignment="1">
      <alignment horizontal="right" vertical="center"/>
    </xf>
    <xf numFmtId="3" fontId="24" fillId="0" borderId="16" xfId="0" applyNumberFormat="1" applyFont="1" applyBorder="1" applyAlignment="1">
      <alignment horizontal="right" vertical="center"/>
    </xf>
    <xf numFmtId="3" fontId="23" fillId="0" borderId="21" xfId="0" applyNumberFormat="1" applyFont="1" applyBorder="1" applyAlignment="1">
      <alignment horizontal="right" vertical="center"/>
    </xf>
    <xf numFmtId="0" fontId="0" fillId="0" borderId="21" xfId="0" applyBorder="1"/>
    <xf numFmtId="3" fontId="23" fillId="0" borderId="16" xfId="0" applyNumberFormat="1" applyFont="1" applyBorder="1" applyAlignment="1">
      <alignment horizontal="right" vertical="center"/>
    </xf>
    <xf numFmtId="1" fontId="24" fillId="0" borderId="19" xfId="0" applyNumberFormat="1" applyFont="1" applyBorder="1" applyAlignment="1">
      <alignment horizontal="right" vertical="center"/>
    </xf>
    <xf numFmtId="3" fontId="23" fillId="0" borderId="29" xfId="0" applyNumberFormat="1" applyFont="1" applyBorder="1" applyAlignment="1">
      <alignment horizontal="right" vertical="center"/>
    </xf>
    <xf numFmtId="0" fontId="23" fillId="0" borderId="53" xfId="0" applyFont="1" applyBorder="1" applyAlignment="1">
      <alignment horizontal="right" vertical="top"/>
    </xf>
    <xf numFmtId="0" fontId="23" fillId="0" borderId="40" xfId="0" applyFont="1" applyBorder="1" applyAlignment="1">
      <alignment horizontal="right"/>
    </xf>
    <xf numFmtId="0" fontId="23" fillId="0" borderId="35" xfId="0" applyFont="1" applyBorder="1" applyAlignment="1">
      <alignment horizontal="right"/>
    </xf>
    <xf numFmtId="3" fontId="23" fillId="0" borderId="34" xfId="0" applyNumberFormat="1" applyFont="1" applyBorder="1" applyAlignment="1">
      <alignment horizontal="right" vertical="center"/>
    </xf>
    <xf numFmtId="0" fontId="23" fillId="0" borderId="36" xfId="0" applyFont="1" applyBorder="1" applyAlignment="1">
      <alignment vertical="top"/>
    </xf>
    <xf numFmtId="0" fontId="23" fillId="0" borderId="56" xfId="0" applyFont="1" applyBorder="1" applyAlignment="1">
      <alignment horizontal="right"/>
    </xf>
    <xf numFmtId="1" fontId="23" fillId="0" borderId="51" xfId="0" applyNumberFormat="1" applyFont="1" applyBorder="1" applyAlignment="1">
      <alignment horizontal="right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" fontId="5" fillId="2" borderId="34" xfId="0" applyNumberFormat="1" applyFont="1" applyFill="1" applyBorder="1" applyAlignment="1">
      <alignment horizontal="center" vertical="center" wrapText="1"/>
    </xf>
    <xf numFmtId="1" fontId="5" fillId="2" borderId="35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/>
    </xf>
    <xf numFmtId="0" fontId="0" fillId="0" borderId="29" xfId="0" applyBorder="1" applyAlignment="1">
      <alignment horizontal="left" vertical="center"/>
    </xf>
    <xf numFmtId="0" fontId="0" fillId="0" borderId="29" xfId="0" applyBorder="1" applyAlignment="1">
      <alignment horizontal="right" vertical="center"/>
    </xf>
    <xf numFmtId="1" fontId="0" fillId="0" borderId="29" xfId="0" applyNumberFormat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right" vertical="center"/>
    </xf>
    <xf numFmtId="1" fontId="0" fillId="0" borderId="16" xfId="0" applyNumberFormat="1" applyBorder="1" applyAlignment="1">
      <alignment horizontal="right" vertical="center"/>
    </xf>
    <xf numFmtId="0" fontId="0" fillId="0" borderId="34" xfId="0" applyBorder="1" applyAlignment="1">
      <alignment vertical="center"/>
    </xf>
    <xf numFmtId="0" fontId="0" fillId="0" borderId="34" xfId="0" applyBorder="1" applyAlignment="1">
      <alignment horizontal="left" vertical="center"/>
    </xf>
    <xf numFmtId="0" fontId="0" fillId="0" borderId="34" xfId="0" applyBorder="1" applyAlignment="1">
      <alignment horizontal="right" vertical="center"/>
    </xf>
    <xf numFmtId="1" fontId="0" fillId="0" borderId="34" xfId="0" applyNumberForma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1" fontId="2" fillId="0" borderId="37" xfId="0" applyNumberFormat="1" applyFont="1" applyBorder="1" applyAlignment="1">
      <alignment horizontal="right" vertical="center"/>
    </xf>
    <xf numFmtId="1" fontId="2" fillId="0" borderId="38" xfId="0" applyNumberFormat="1" applyFont="1" applyBorder="1" applyAlignment="1">
      <alignment horizontal="right" vertical="center"/>
    </xf>
    <xf numFmtId="0" fontId="0" fillId="0" borderId="32" xfId="0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right" vertical="center"/>
    </xf>
    <xf numFmtId="1" fontId="0" fillId="0" borderId="32" xfId="0" applyNumberForma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4" xfId="0" applyFont="1" applyBorder="1" applyAlignment="1">
      <alignment horizontal="left" vertical="center"/>
    </xf>
    <xf numFmtId="0" fontId="2" fillId="0" borderId="34" xfId="0" applyFont="1" applyBorder="1" applyAlignment="1">
      <alignment horizontal="right" vertical="center"/>
    </xf>
    <xf numFmtId="1" fontId="2" fillId="0" borderId="34" xfId="0" applyNumberFormat="1" applyFont="1" applyBorder="1" applyAlignment="1">
      <alignment horizontal="right" vertical="center"/>
    </xf>
    <xf numFmtId="0" fontId="26" fillId="4" borderId="16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28" fillId="6" borderId="66" xfId="0" applyFont="1" applyFill="1" applyBorder="1" applyAlignment="1">
      <alignment horizontal="center" vertical="top"/>
    </xf>
    <xf numFmtId="0" fontId="28" fillId="6" borderId="10" xfId="0" applyFont="1" applyFill="1" applyBorder="1" applyAlignment="1">
      <alignment horizontal="left" vertical="top"/>
    </xf>
    <xf numFmtId="0" fontId="28" fillId="6" borderId="10" xfId="0" applyFont="1" applyFill="1" applyBorder="1" applyAlignment="1">
      <alignment horizontal="center" vertical="top"/>
    </xf>
    <xf numFmtId="10" fontId="29" fillId="0" borderId="16" xfId="1" applyNumberFormat="1" applyFont="1" applyFill="1" applyBorder="1" applyAlignment="1">
      <alignment horizontal="center" vertical="top"/>
    </xf>
    <xf numFmtId="10" fontId="29" fillId="0" borderId="24" xfId="1" applyNumberFormat="1" applyFont="1" applyFill="1" applyBorder="1" applyAlignment="1">
      <alignment horizontal="center" vertical="top"/>
    </xf>
    <xf numFmtId="0" fontId="28" fillId="7" borderId="10" xfId="0" applyFont="1" applyFill="1" applyBorder="1" applyAlignment="1">
      <alignment horizontal="left" vertical="top"/>
    </xf>
    <xf numFmtId="0" fontId="25" fillId="4" borderId="69" xfId="0" applyFont="1" applyFill="1" applyBorder="1" applyAlignment="1">
      <alignment horizontal="center" wrapText="1"/>
    </xf>
    <xf numFmtId="10" fontId="30" fillId="4" borderId="26" xfId="1" applyNumberFormat="1" applyFont="1" applyFill="1" applyBorder="1" applyAlignment="1">
      <alignment horizontal="center" vertical="center"/>
    </xf>
    <xf numFmtId="10" fontId="30" fillId="4" borderId="27" xfId="1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wrapText="1"/>
    </xf>
    <xf numFmtId="0" fontId="17" fillId="0" borderId="16" xfId="0" applyFont="1" applyBorder="1" applyAlignment="1">
      <alignment horizontal="left" vertical="center"/>
    </xf>
    <xf numFmtId="0" fontId="17" fillId="0" borderId="16" xfId="0" applyFont="1" applyBorder="1" applyAlignment="1">
      <alignment horizontal="left" wrapText="1"/>
    </xf>
    <xf numFmtId="0" fontId="20" fillId="0" borderId="36" xfId="0" applyFont="1" applyBorder="1" applyAlignment="1">
      <alignment wrapText="1"/>
    </xf>
    <xf numFmtId="0" fontId="20" fillId="0" borderId="37" xfId="0" applyFont="1" applyBorder="1" applyAlignment="1">
      <alignment wrapText="1"/>
    </xf>
    <xf numFmtId="0" fontId="20" fillId="0" borderId="38" xfId="0" applyFont="1" applyBorder="1" applyAlignment="1">
      <alignment wrapText="1"/>
    </xf>
    <xf numFmtId="0" fontId="16" fillId="8" borderId="16" xfId="0" applyFont="1" applyFill="1" applyBorder="1" applyAlignment="1">
      <alignment wrapText="1"/>
    </xf>
    <xf numFmtId="0" fontId="16" fillId="9" borderId="16" xfId="0" applyFont="1" applyFill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16" xfId="0" applyFont="1" applyBorder="1" applyAlignment="1">
      <alignment horizontal="left" wrapText="1"/>
    </xf>
    <xf numFmtId="0" fontId="16" fillId="9" borderId="16" xfId="0" applyFont="1" applyFill="1" applyBorder="1" applyAlignment="1">
      <alignment horizontal="left" wrapText="1"/>
    </xf>
    <xf numFmtId="0" fontId="17" fillId="11" borderId="16" xfId="0" applyFont="1" applyFill="1" applyBorder="1" applyAlignment="1">
      <alignment wrapText="1"/>
    </xf>
    <xf numFmtId="0" fontId="17" fillId="0" borderId="21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6" xfId="0" applyFont="1" applyBorder="1" applyAlignment="1">
      <alignment horizontal="left"/>
    </xf>
    <xf numFmtId="0" fontId="17" fillId="0" borderId="24" xfId="0" applyFont="1" applyBorder="1"/>
    <xf numFmtId="0" fontId="17" fillId="0" borderId="26" xfId="0" applyFont="1" applyBorder="1" applyAlignment="1">
      <alignment vertical="center"/>
    </xf>
    <xf numFmtId="0" fontId="20" fillId="0" borderId="37" xfId="0" applyFont="1" applyBorder="1" applyAlignment="1">
      <alignment horizontal="left" wrapText="1"/>
    </xf>
    <xf numFmtId="0" fontId="33" fillId="0" borderId="16" xfId="0" applyFont="1" applyBorder="1" applyAlignment="1">
      <alignment horizontal="left"/>
    </xf>
    <xf numFmtId="0" fontId="16" fillId="11" borderId="16" xfId="0" applyFont="1" applyFill="1" applyBorder="1" applyAlignment="1">
      <alignment wrapText="1"/>
    </xf>
    <xf numFmtId="0" fontId="17" fillId="0" borderId="23" xfId="0" applyFont="1" applyBorder="1" applyAlignment="1">
      <alignment horizontal="center" wrapText="1"/>
    </xf>
    <xf numFmtId="0" fontId="16" fillId="0" borderId="24" xfId="0" applyFont="1" applyBorder="1"/>
    <xf numFmtId="0" fontId="31" fillId="10" borderId="30" xfId="0" applyFont="1" applyFill="1" applyBorder="1" applyAlignment="1">
      <alignment horizontal="left" wrapText="1"/>
    </xf>
    <xf numFmtId="0" fontId="32" fillId="0" borderId="24" xfId="0" applyFont="1" applyBorder="1" applyAlignment="1">
      <alignment horizontal="left" vertical="center" wrapText="1"/>
    </xf>
    <xf numFmtId="0" fontId="16" fillId="8" borderId="24" xfId="0" applyFont="1" applyFill="1" applyBorder="1"/>
    <xf numFmtId="0" fontId="16" fillId="9" borderId="24" xfId="0" applyFont="1" applyFill="1" applyBorder="1"/>
    <xf numFmtId="0" fontId="16" fillId="0" borderId="24" xfId="0" applyFont="1" applyBorder="1" applyAlignment="1">
      <alignment horizontal="left"/>
    </xf>
    <xf numFmtId="0" fontId="31" fillId="10" borderId="30" xfId="0" applyFont="1" applyFill="1" applyBorder="1" applyAlignment="1">
      <alignment horizontal="left" vertical="center" wrapText="1"/>
    </xf>
    <xf numFmtId="0" fontId="32" fillId="0" borderId="24" xfId="0" applyFont="1" applyBorder="1" applyAlignment="1">
      <alignment horizontal="left"/>
    </xf>
    <xf numFmtId="0" fontId="31" fillId="10" borderId="24" xfId="0" applyFont="1" applyFill="1" applyBorder="1" applyAlignment="1">
      <alignment horizontal="left" vertical="center" wrapText="1"/>
    </xf>
    <xf numFmtId="0" fontId="0" fillId="0" borderId="25" xfId="0" applyBorder="1"/>
    <xf numFmtId="0" fontId="0" fillId="0" borderId="26" xfId="0" applyBorder="1"/>
    <xf numFmtId="0" fontId="16" fillId="9" borderId="26" xfId="0" applyFont="1" applyFill="1" applyBorder="1" applyAlignment="1">
      <alignment horizontal="left" wrapText="1"/>
    </xf>
    <xf numFmtId="0" fontId="17" fillId="0" borderId="26" xfId="0" applyFont="1" applyBorder="1" applyAlignment="1">
      <alignment wrapText="1"/>
    </xf>
    <xf numFmtId="0" fontId="17" fillId="0" borderId="26" xfId="0" applyFont="1" applyBorder="1" applyAlignment="1">
      <alignment horizontal="left" wrapText="1"/>
    </xf>
    <xf numFmtId="0" fontId="0" fillId="0" borderId="27" xfId="0" applyBorder="1"/>
    <xf numFmtId="0" fontId="17" fillId="0" borderId="28" xfId="0" applyFont="1" applyBorder="1" applyAlignment="1">
      <alignment horizontal="center" wrapText="1"/>
    </xf>
    <xf numFmtId="0" fontId="17" fillId="0" borderId="29" xfId="0" applyFont="1" applyBorder="1" applyAlignment="1">
      <alignment wrapText="1"/>
    </xf>
    <xf numFmtId="0" fontId="16" fillId="0" borderId="29" xfId="0" applyFont="1" applyBorder="1" applyAlignment="1">
      <alignment horizontal="left" wrapText="1"/>
    </xf>
    <xf numFmtId="0" fontId="16" fillId="0" borderId="29" xfId="0" applyFont="1" applyBorder="1" applyAlignment="1">
      <alignment wrapText="1"/>
    </xf>
    <xf numFmtId="0" fontId="17" fillId="0" borderId="29" xfId="0" applyFont="1" applyBorder="1" applyAlignment="1">
      <alignment horizontal="left" vertical="center"/>
    </xf>
    <xf numFmtId="0" fontId="16" fillId="0" borderId="30" xfId="0" applyFont="1" applyBorder="1"/>
    <xf numFmtId="0" fontId="17" fillId="0" borderId="2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left" vertical="center"/>
    </xf>
    <xf numFmtId="0" fontId="17" fillId="0" borderId="21" xfId="0" applyFont="1" applyBorder="1"/>
    <xf numFmtId="0" fontId="17" fillId="0" borderId="22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4" xfId="0" applyFont="1" applyBorder="1" applyAlignment="1">
      <alignment horizontal="left" vertical="top"/>
    </xf>
    <xf numFmtId="0" fontId="17" fillId="0" borderId="26" xfId="0" applyFont="1" applyBorder="1"/>
    <xf numFmtId="0" fontId="17" fillId="0" borderId="27" xfId="0" applyFont="1" applyBorder="1" applyAlignment="1">
      <alignment horizontal="left" vertical="top"/>
    </xf>
    <xf numFmtId="0" fontId="17" fillId="0" borderId="21" xfId="0" applyFont="1" applyBorder="1" applyAlignment="1">
      <alignment horizontal="left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vertical="center"/>
    </xf>
    <xf numFmtId="0" fontId="17" fillId="0" borderId="34" xfId="0" applyFont="1" applyBorder="1" applyAlignment="1">
      <alignment horizontal="left" vertical="center"/>
    </xf>
    <xf numFmtId="0" fontId="17" fillId="0" borderId="34" xfId="0" applyFont="1" applyBorder="1"/>
    <xf numFmtId="0" fontId="17" fillId="0" borderId="35" xfId="0" applyFont="1" applyBorder="1" applyAlignment="1">
      <alignment vertical="center"/>
    </xf>
    <xf numFmtId="0" fontId="17" fillId="11" borderId="16" xfId="0" applyFont="1" applyFill="1" applyBorder="1" applyAlignment="1">
      <alignment vertical="center"/>
    </xf>
    <xf numFmtId="0" fontId="18" fillId="0" borderId="16" xfId="0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1" fontId="3" fillId="0" borderId="15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1" fontId="4" fillId="0" borderId="16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1" fontId="3" fillId="0" borderId="16" xfId="0" applyNumberFormat="1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right" vertical="center"/>
    </xf>
    <xf numFmtId="2" fontId="3" fillId="0" borderId="16" xfId="0" applyNumberFormat="1" applyFont="1" applyBorder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1" fontId="34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left" vertical="center"/>
    </xf>
    <xf numFmtId="1" fontId="35" fillId="0" borderId="0" xfId="0" applyNumberFormat="1" applyFont="1" applyAlignment="1">
      <alignment horizontal="center" vertical="center"/>
    </xf>
    <xf numFmtId="1" fontId="35" fillId="0" borderId="15" xfId="0" applyNumberFormat="1" applyFont="1" applyBorder="1" applyAlignment="1">
      <alignment vertical="center"/>
    </xf>
    <xf numFmtId="1" fontId="36" fillId="0" borderId="16" xfId="0" applyNumberFormat="1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/>
    </xf>
    <xf numFmtId="0" fontId="34" fillId="0" borderId="16" xfId="0" applyFont="1" applyBorder="1" applyAlignment="1">
      <alignment horizontal="left" vertical="center"/>
    </xf>
    <xf numFmtId="1" fontId="34" fillId="0" borderId="16" xfId="0" applyNumberFormat="1" applyFont="1" applyBorder="1" applyAlignment="1">
      <alignment horizontal="right" vertical="center"/>
    </xf>
    <xf numFmtId="2" fontId="34" fillId="0" borderId="16" xfId="0" applyNumberFormat="1" applyFont="1" applyBorder="1" applyAlignment="1">
      <alignment horizontal="right" vertical="center"/>
    </xf>
    <xf numFmtId="0" fontId="35" fillId="0" borderId="16" xfId="0" applyFont="1" applyBorder="1" applyAlignment="1">
      <alignment horizontal="right" vertical="center"/>
    </xf>
    <xf numFmtId="0" fontId="35" fillId="0" borderId="16" xfId="0" applyFont="1" applyBorder="1" applyAlignment="1">
      <alignment horizontal="left" vertical="center"/>
    </xf>
    <xf numFmtId="1" fontId="35" fillId="0" borderId="16" xfId="0" applyNumberFormat="1" applyFont="1" applyBorder="1" applyAlignment="1">
      <alignment horizontal="right" vertical="center"/>
    </xf>
    <xf numFmtId="2" fontId="35" fillId="0" borderId="16" xfId="0" applyNumberFormat="1" applyFont="1" applyBorder="1" applyAlignment="1">
      <alignment horizontal="right" vertical="center"/>
    </xf>
    <xf numFmtId="0" fontId="37" fillId="0" borderId="16" xfId="0" applyFont="1" applyBorder="1" applyAlignment="1">
      <alignment horizontal="left" vertical="center"/>
    </xf>
    <xf numFmtId="0" fontId="4" fillId="9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right" vertical="center" wrapText="1"/>
    </xf>
    <xf numFmtId="1" fontId="2" fillId="9" borderId="0" xfId="0" applyNumberFormat="1" applyFont="1" applyFill="1" applyAlignment="1">
      <alignment horizontal="right" vertical="center" wrapText="1"/>
    </xf>
    <xf numFmtId="0" fontId="0" fillId="0" borderId="28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0" borderId="70" xfId="0" applyFont="1" applyBorder="1" applyAlignment="1">
      <alignment horizontal="right" vertical="center"/>
    </xf>
    <xf numFmtId="1" fontId="2" fillId="0" borderId="70" xfId="0" applyNumberFormat="1" applyFont="1" applyBorder="1" applyAlignment="1">
      <alignment horizontal="right" vertical="center"/>
    </xf>
    <xf numFmtId="1" fontId="2" fillId="0" borderId="71" xfId="0" applyNumberFormat="1" applyFont="1" applyBorder="1" applyAlignment="1">
      <alignment horizontal="right" vertical="center"/>
    </xf>
    <xf numFmtId="1" fontId="0" fillId="0" borderId="30" xfId="0" applyNumberFormat="1" applyBorder="1" applyAlignment="1">
      <alignment horizontal="right" vertical="center"/>
    </xf>
    <xf numFmtId="1" fontId="0" fillId="0" borderId="24" xfId="0" applyNumberFormat="1" applyBorder="1" applyAlignment="1">
      <alignment horizontal="right" vertical="center"/>
    </xf>
    <xf numFmtId="1" fontId="0" fillId="0" borderId="35" xfId="0" applyNumberForma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1" fontId="2" fillId="0" borderId="16" xfId="0" applyNumberFormat="1" applyFont="1" applyBorder="1" applyAlignment="1">
      <alignment horizontal="right" vertical="center"/>
    </xf>
    <xf numFmtId="1" fontId="2" fillId="0" borderId="24" xfId="0" applyNumberFormat="1" applyFont="1" applyBorder="1" applyAlignment="1">
      <alignment horizontal="right" vertical="center"/>
    </xf>
    <xf numFmtId="0" fontId="0" fillId="0" borderId="39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right" vertical="center"/>
    </xf>
    <xf numFmtId="1" fontId="0" fillId="0" borderId="37" xfId="0" applyNumberFormat="1" applyBorder="1" applyAlignment="1">
      <alignment horizontal="right" vertical="center"/>
    </xf>
    <xf numFmtId="1" fontId="0" fillId="0" borderId="38" xfId="0" applyNumberFormat="1" applyBorder="1" applyAlignment="1">
      <alignment horizontal="right"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horizontal="right" vertical="center"/>
    </xf>
    <xf numFmtId="1" fontId="0" fillId="0" borderId="21" xfId="0" applyNumberFormat="1" applyBorder="1" applyAlignment="1">
      <alignment horizontal="right" vertical="center"/>
    </xf>
    <xf numFmtId="1" fontId="0" fillId="0" borderId="22" xfId="0" applyNumberForma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/>
    </xf>
    <xf numFmtId="0" fontId="2" fillId="0" borderId="16" xfId="0" applyFont="1" applyBorder="1"/>
    <xf numFmtId="1" fontId="2" fillId="0" borderId="16" xfId="0" applyNumberFormat="1" applyFont="1" applyBorder="1"/>
    <xf numFmtId="0" fontId="5" fillId="2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2" fillId="3" borderId="41" xfId="0" applyFont="1" applyFill="1" applyBorder="1" applyAlignment="1">
      <alignment horizontal="right"/>
    </xf>
    <xf numFmtId="0" fontId="2" fillId="3" borderId="42" xfId="0" applyFont="1" applyFill="1" applyBorder="1" applyAlignment="1">
      <alignment horizontal="right"/>
    </xf>
    <xf numFmtId="0" fontId="23" fillId="0" borderId="24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/>
    </xf>
    <xf numFmtId="0" fontId="23" fillId="0" borderId="16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2" fillId="0" borderId="47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29" xfId="0" applyFont="1" applyBorder="1" applyAlignment="1">
      <alignment horizontal="right" vertical="center"/>
    </xf>
    <xf numFmtId="1" fontId="2" fillId="0" borderId="2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58" xfId="0" applyFont="1" applyBorder="1" applyAlignment="1">
      <alignment horizontal="right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25" fillId="4" borderId="67" xfId="0" applyFont="1" applyFill="1" applyBorder="1" applyAlignment="1">
      <alignment horizontal="center" wrapText="1"/>
    </xf>
    <xf numFmtId="0" fontId="25" fillId="4" borderId="58" xfId="0" applyFont="1" applyFill="1" applyBorder="1" applyAlignment="1">
      <alignment horizontal="center" wrapText="1"/>
    </xf>
    <xf numFmtId="0" fontId="25" fillId="4" borderId="68" xfId="0" applyFont="1" applyFill="1" applyBorder="1" applyAlignment="1">
      <alignment horizont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5" fillId="4" borderId="62" xfId="0" applyFont="1" applyFill="1" applyBorder="1" applyAlignment="1">
      <alignment horizontal="center" vertical="center" wrapText="1"/>
    </xf>
    <xf numFmtId="0" fontId="25" fillId="4" borderId="64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4" borderId="63" xfId="0" applyFont="1" applyFill="1" applyBorder="1" applyAlignment="1">
      <alignment horizontal="center" vertical="center" wrapText="1"/>
    </xf>
    <xf numFmtId="0" fontId="25" fillId="4" borderId="65" xfId="0" applyFont="1" applyFill="1" applyBorder="1" applyAlignment="1">
      <alignment horizontal="center" vertical="center" wrapText="1"/>
    </xf>
    <xf numFmtId="0" fontId="26" fillId="4" borderId="29" xfId="0" applyFont="1" applyFill="1" applyBorder="1" applyAlignment="1">
      <alignment horizontal="center" vertical="center"/>
    </xf>
    <xf numFmtId="0" fontId="27" fillId="5" borderId="29" xfId="0" applyFont="1" applyFill="1" applyBorder="1" applyAlignment="1">
      <alignment vertical="center"/>
    </xf>
    <xf numFmtId="0" fontId="26" fillId="4" borderId="29" xfId="0" applyFont="1" applyFill="1" applyBorder="1" applyAlignment="1">
      <alignment horizontal="center" vertical="center" wrapText="1"/>
    </xf>
    <xf numFmtId="0" fontId="27" fillId="5" borderId="29" xfId="0" applyFont="1" applyFill="1" applyBorder="1" applyAlignment="1">
      <alignment vertical="center" wrapText="1"/>
    </xf>
    <xf numFmtId="0" fontId="27" fillId="5" borderId="30" xfId="0" applyFont="1" applyFill="1" applyBorder="1" applyAlignment="1">
      <alignment vertical="center" wrapText="1"/>
    </xf>
    <xf numFmtId="0" fontId="7" fillId="0" borderId="59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6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right" vertical="center"/>
    </xf>
    <xf numFmtId="0" fontId="35" fillId="0" borderId="16" xfId="0" applyFont="1" applyBorder="1" applyAlignment="1">
      <alignment horizontal="center" vertical="center"/>
    </xf>
    <xf numFmtId="0" fontId="35" fillId="0" borderId="16" xfId="0" applyFont="1" applyBorder="1" applyAlignment="1">
      <alignment horizontal="right" vertical="center"/>
    </xf>
    <xf numFmtId="1" fontId="36" fillId="0" borderId="16" xfId="0" applyNumberFormat="1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16" xfId="0" applyFont="1" applyBorder="1" applyAlignment="1">
      <alignment horizontal="left" vertical="center" wrapText="1"/>
    </xf>
    <xf numFmtId="0" fontId="2" fillId="0" borderId="75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right" vertical="center" wrapText="1"/>
    </xf>
    <xf numFmtId="0" fontId="39" fillId="0" borderId="16" xfId="3" applyFont="1" applyBorder="1" applyAlignment="1">
      <alignment horizontal="center" wrapText="1"/>
    </xf>
    <xf numFmtId="0" fontId="40" fillId="0" borderId="16" xfId="3" applyFont="1" applyBorder="1" applyAlignment="1">
      <alignment horizontal="center" wrapText="1"/>
    </xf>
    <xf numFmtId="0" fontId="41" fillId="0" borderId="16" xfId="3" applyFont="1" applyBorder="1" applyAlignment="1">
      <alignment horizontal="center" wrapText="1"/>
    </xf>
    <xf numFmtId="0" fontId="27" fillId="0" borderId="16" xfId="3" applyFont="1" applyBorder="1" applyAlignment="1">
      <alignment horizontal="center"/>
    </xf>
    <xf numFmtId="0" fontId="27" fillId="0" borderId="16" xfId="3" applyFont="1" applyBorder="1" applyAlignment="1">
      <alignment horizontal="center" vertical="center" wrapText="1"/>
    </xf>
    <xf numFmtId="0" fontId="27" fillId="0" borderId="16" xfId="3" applyFont="1" applyBorder="1" applyAlignment="1">
      <alignment horizontal="center" vertical="center" wrapText="1"/>
    </xf>
    <xf numFmtId="0" fontId="27" fillId="0" borderId="17" xfId="3" applyFont="1" applyBorder="1" applyAlignment="1">
      <alignment horizontal="center" vertical="center" wrapText="1"/>
    </xf>
    <xf numFmtId="0" fontId="27" fillId="0" borderId="19" xfId="3" applyFont="1" applyBorder="1" applyAlignment="1">
      <alignment horizontal="center" vertical="center" wrapText="1"/>
    </xf>
    <xf numFmtId="1" fontId="27" fillId="0" borderId="16" xfId="3" applyNumberFormat="1" applyFont="1" applyBorder="1" applyAlignment="1">
      <alignment horizontal="center" vertical="center" wrapText="1"/>
    </xf>
    <xf numFmtId="0" fontId="38" fillId="0" borderId="0" xfId="3"/>
    <xf numFmtId="1" fontId="38" fillId="0" borderId="0" xfId="3" applyNumberFormat="1"/>
    <xf numFmtId="0" fontId="38" fillId="0" borderId="16" xfId="3" applyBorder="1"/>
    <xf numFmtId="1" fontId="38" fillId="0" borderId="16" xfId="3" applyNumberFormat="1" applyBorder="1"/>
    <xf numFmtId="0" fontId="42" fillId="0" borderId="16" xfId="3" applyFont="1" applyBorder="1"/>
    <xf numFmtId="1" fontId="42" fillId="0" borderId="16" xfId="3" applyNumberFormat="1" applyFont="1" applyBorder="1"/>
    <xf numFmtId="0" fontId="42" fillId="0" borderId="16" xfId="3" applyFont="1" applyBorder="1"/>
    <xf numFmtId="1" fontId="42" fillId="0" borderId="16" xfId="3" applyNumberFormat="1" applyFont="1" applyBorder="1"/>
  </cellXfs>
  <cellStyles count="4">
    <cellStyle name="Normal" xfId="0" builtinId="0"/>
    <cellStyle name="Normal 2" xfId="3" xr:uid="{A1A7FFA1-B34E-49D7-8ECD-A53AAAB75950}"/>
    <cellStyle name="Normal 5" xfId="2" xr:uid="{5ED01EB4-ECAA-485E-9ABB-D526C3D39B3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backup\Desktop\Narendra\Govt%20Sponsored\Target%20vs%20achivement%20FY%202025-26\PM%20svanidhi\04-11-25\PMS-NAS-6-0RAJASTHAN%20(4).xlsx" TargetMode="External"/><Relationship Id="rId1" Type="http://schemas.openxmlformats.org/officeDocument/2006/relationships/externalLinkPath" Target="file:///G:\backup\Desktop\Narendra\Govt%20Sponsored\Target%20vs%20achivement%20FY%202025-26\PM%20svanidhi\04-11-25\PMS-NAS-6-0RAJASTHAN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backup\Desktop\Narendra\Govt%20Sponsored\Target%20vs%20achivement%20FY%202025-26\PM%20svanidhi\PM%20SVANIidhi%20Final%20Target%202030.xlsx" TargetMode="External"/><Relationship Id="rId1" Type="http://schemas.openxmlformats.org/officeDocument/2006/relationships/externalLinkPath" Target="file:///G:\backup\Desktop\Narendra\Govt%20Sponsored\Target%20vs%20achivement%20FY%202025-26\PM%20svanidhi\PM%20SVANIidhi%20Final%20Target%20203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Shashank\FY%202025-26\167th\Online%20Data%20September%202025.xlsx" TargetMode="External"/><Relationship Id="rId1" Type="http://schemas.openxmlformats.org/officeDocument/2006/relationships/externalLinkPath" Target="/Shashank/FY%202025-26/167th/Online%20Data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Applications"/>
    </sheetNames>
    <sheetDataSet>
      <sheetData sheetId="0" refreshError="1">
        <row r="5">
          <cell r="A5" t="str">
            <v>Adarsh Co-Operative Urban Bank Ltd</v>
          </cell>
          <cell r="B5">
            <v>25</v>
          </cell>
          <cell r="C5"/>
          <cell r="D5"/>
          <cell r="E5"/>
          <cell r="F5">
            <v>25</v>
          </cell>
        </row>
        <row r="6">
          <cell r="A6" t="str">
            <v>Annapurna Finance Pvt. Ltd.</v>
          </cell>
          <cell r="B6">
            <v>4</v>
          </cell>
          <cell r="C6"/>
          <cell r="D6"/>
          <cell r="E6"/>
          <cell r="F6">
            <v>4</v>
          </cell>
        </row>
        <row r="7">
          <cell r="A7" t="str">
            <v>AU Small Finance Bank Limited</v>
          </cell>
          <cell r="B7">
            <v>109</v>
          </cell>
          <cell r="C7"/>
          <cell r="D7"/>
          <cell r="E7"/>
          <cell r="F7">
            <v>109</v>
          </cell>
        </row>
        <row r="8">
          <cell r="A8" t="str">
            <v>AXIS BANK</v>
          </cell>
          <cell r="B8">
            <v>664</v>
          </cell>
          <cell r="C8"/>
          <cell r="D8"/>
          <cell r="E8"/>
          <cell r="F8">
            <v>664</v>
          </cell>
        </row>
        <row r="9">
          <cell r="A9" t="str">
            <v>Bandhan Bank</v>
          </cell>
          <cell r="B9">
            <v>11</v>
          </cell>
          <cell r="C9"/>
          <cell r="D9"/>
          <cell r="E9"/>
          <cell r="F9">
            <v>11</v>
          </cell>
        </row>
        <row r="10">
          <cell r="A10" t="str">
            <v>BANK OF BARODA</v>
          </cell>
          <cell r="B10">
            <v>3201</v>
          </cell>
          <cell r="C10">
            <v>825</v>
          </cell>
          <cell r="D10">
            <v>368</v>
          </cell>
          <cell r="E10"/>
          <cell r="F10">
            <v>4394</v>
          </cell>
        </row>
        <row r="11">
          <cell r="A11" t="str">
            <v>BANK OF INDIA</v>
          </cell>
          <cell r="B11">
            <v>359</v>
          </cell>
          <cell r="C11">
            <v>529</v>
          </cell>
          <cell r="D11">
            <v>178</v>
          </cell>
          <cell r="E11"/>
          <cell r="F11">
            <v>1066</v>
          </cell>
        </row>
        <row r="12">
          <cell r="A12" t="str">
            <v>BANK OF MAHARASHTRA</v>
          </cell>
          <cell r="B12">
            <v>60</v>
          </cell>
          <cell r="C12">
            <v>16</v>
          </cell>
          <cell r="D12">
            <v>11</v>
          </cell>
          <cell r="E12"/>
          <cell r="F12">
            <v>87</v>
          </cell>
        </row>
        <row r="13">
          <cell r="A13" t="str">
            <v>Baroda Rajasthan Kshetriya Gramin Bank</v>
          </cell>
          <cell r="B13">
            <v>212</v>
          </cell>
          <cell r="C13">
            <v>13</v>
          </cell>
          <cell r="D13">
            <v>2</v>
          </cell>
          <cell r="E13"/>
          <cell r="F13">
            <v>227</v>
          </cell>
        </row>
        <row r="14">
          <cell r="A14" t="str">
            <v>CANARA BANK</v>
          </cell>
          <cell r="B14">
            <v>232</v>
          </cell>
          <cell r="C14">
            <v>4</v>
          </cell>
          <cell r="D14"/>
          <cell r="E14"/>
          <cell r="F14">
            <v>236</v>
          </cell>
        </row>
        <row r="15">
          <cell r="A15" t="str">
            <v>Capital Small Finance Bank Limited</v>
          </cell>
          <cell r="B15">
            <v>1</v>
          </cell>
          <cell r="C15"/>
          <cell r="D15"/>
          <cell r="E15"/>
          <cell r="F15">
            <v>1</v>
          </cell>
        </row>
        <row r="16">
          <cell r="A16" t="str">
            <v>Cashpor Micro Credit</v>
          </cell>
          <cell r="B16">
            <v>1</v>
          </cell>
          <cell r="C16"/>
          <cell r="D16"/>
          <cell r="E16"/>
          <cell r="F16">
            <v>1</v>
          </cell>
        </row>
        <row r="17">
          <cell r="A17" t="str">
            <v>CENTRAL BANK OF INDIA</v>
          </cell>
          <cell r="B17">
            <v>380</v>
          </cell>
          <cell r="C17">
            <v>11</v>
          </cell>
          <cell r="D17">
            <v>23</v>
          </cell>
          <cell r="E17"/>
          <cell r="F17">
            <v>414</v>
          </cell>
        </row>
        <row r="18">
          <cell r="A18" t="str">
            <v>CITY UNION BANK LTD</v>
          </cell>
          <cell r="B18">
            <v>2</v>
          </cell>
          <cell r="C18"/>
          <cell r="D18"/>
          <cell r="E18"/>
          <cell r="F18">
            <v>2</v>
          </cell>
        </row>
        <row r="19">
          <cell r="A19" t="str">
            <v>DBS Bank India Limited</v>
          </cell>
          <cell r="B19">
            <v>17</v>
          </cell>
          <cell r="C19"/>
          <cell r="D19"/>
          <cell r="E19"/>
          <cell r="F19">
            <v>17</v>
          </cell>
        </row>
        <row r="20">
          <cell r="A20" t="str">
            <v>DCB Bank Limited</v>
          </cell>
          <cell r="B20">
            <v>11</v>
          </cell>
          <cell r="C20"/>
          <cell r="D20"/>
          <cell r="E20"/>
          <cell r="F20">
            <v>11</v>
          </cell>
        </row>
        <row r="21">
          <cell r="A21" t="str">
            <v>DHANLAXMI BANK LTD</v>
          </cell>
          <cell r="B21">
            <v>4</v>
          </cell>
          <cell r="C21"/>
          <cell r="D21"/>
          <cell r="E21"/>
          <cell r="F21">
            <v>4</v>
          </cell>
        </row>
        <row r="22">
          <cell r="A22" t="str">
            <v>EQUITAS SMALL FINANCE BANK LIMITED</v>
          </cell>
          <cell r="B22">
            <v>3</v>
          </cell>
          <cell r="C22"/>
          <cell r="D22"/>
          <cell r="E22"/>
          <cell r="F22">
            <v>3</v>
          </cell>
        </row>
        <row r="23">
          <cell r="A23" t="str">
            <v>ESAF Small Finance Bank Limited</v>
          </cell>
          <cell r="B23">
            <v>2</v>
          </cell>
          <cell r="C23"/>
          <cell r="D23"/>
          <cell r="E23"/>
          <cell r="F23">
            <v>2</v>
          </cell>
        </row>
        <row r="24">
          <cell r="A24" t="str">
            <v>Fincare Small Finance Bank Limited</v>
          </cell>
          <cell r="B24">
            <v>1</v>
          </cell>
          <cell r="C24"/>
          <cell r="D24"/>
          <cell r="E24"/>
          <cell r="F24">
            <v>1</v>
          </cell>
        </row>
        <row r="25">
          <cell r="A25" t="str">
            <v>HDFC BANK LTD</v>
          </cell>
          <cell r="B25">
            <v>299</v>
          </cell>
          <cell r="C25">
            <v>3</v>
          </cell>
          <cell r="D25"/>
          <cell r="E25"/>
          <cell r="F25">
            <v>302</v>
          </cell>
        </row>
        <row r="26">
          <cell r="A26" t="str">
            <v>Himachal Pradesh Gramin Bank (HGB)</v>
          </cell>
          <cell r="B26">
            <v>1</v>
          </cell>
          <cell r="C26"/>
          <cell r="D26"/>
          <cell r="E26"/>
          <cell r="F26">
            <v>1</v>
          </cell>
        </row>
        <row r="27">
          <cell r="A27" t="str">
            <v>ICICI BANK LTD</v>
          </cell>
          <cell r="B27">
            <v>119</v>
          </cell>
          <cell r="C27">
            <v>4</v>
          </cell>
          <cell r="D27"/>
          <cell r="E27"/>
          <cell r="F27">
            <v>123</v>
          </cell>
        </row>
        <row r="28">
          <cell r="A28" t="str">
            <v>IDBI BANK LTD</v>
          </cell>
          <cell r="B28">
            <v>87</v>
          </cell>
          <cell r="C28">
            <v>8</v>
          </cell>
          <cell r="D28"/>
          <cell r="E28"/>
          <cell r="F28">
            <v>95</v>
          </cell>
        </row>
        <row r="29">
          <cell r="A29" t="str">
            <v>IDFC FIRST BANK LIMITED</v>
          </cell>
          <cell r="B29">
            <v>5</v>
          </cell>
          <cell r="C29"/>
          <cell r="D29"/>
          <cell r="E29"/>
          <cell r="F29">
            <v>5</v>
          </cell>
        </row>
        <row r="30">
          <cell r="A30" t="str">
            <v>India Post Payments Bank</v>
          </cell>
          <cell r="B30">
            <v>14</v>
          </cell>
          <cell r="C30"/>
          <cell r="D30"/>
          <cell r="E30"/>
          <cell r="F30">
            <v>14</v>
          </cell>
        </row>
        <row r="31">
          <cell r="A31" t="str">
            <v>INDIAN BANK</v>
          </cell>
          <cell r="B31">
            <v>177</v>
          </cell>
          <cell r="C31">
            <v>295</v>
          </cell>
          <cell r="D31">
            <v>174</v>
          </cell>
          <cell r="E31"/>
          <cell r="F31">
            <v>646</v>
          </cell>
        </row>
        <row r="32">
          <cell r="A32" t="str">
            <v>INDIAN OVERSEAS BANK</v>
          </cell>
          <cell r="B32">
            <v>112</v>
          </cell>
          <cell r="C32">
            <v>245</v>
          </cell>
          <cell r="D32">
            <v>46</v>
          </cell>
          <cell r="E32"/>
          <cell r="F32">
            <v>403</v>
          </cell>
        </row>
        <row r="33">
          <cell r="A33" t="str">
            <v>INDUSIND BANK LIMITED</v>
          </cell>
          <cell r="B33">
            <v>438</v>
          </cell>
          <cell r="C33"/>
          <cell r="D33"/>
          <cell r="E33"/>
          <cell r="F33">
            <v>438</v>
          </cell>
        </row>
        <row r="34">
          <cell r="A34" t="str">
            <v>Jana Small Finance Bank Limited</v>
          </cell>
          <cell r="B34">
            <v>5</v>
          </cell>
          <cell r="C34"/>
          <cell r="D34"/>
          <cell r="E34"/>
          <cell r="F34">
            <v>5</v>
          </cell>
        </row>
        <row r="35">
          <cell r="A35" t="str">
            <v>KARNATAKA BANK</v>
          </cell>
          <cell r="B35">
            <v>30</v>
          </cell>
          <cell r="C35">
            <v>5</v>
          </cell>
          <cell r="D35">
            <v>3</v>
          </cell>
          <cell r="E35"/>
          <cell r="F35">
            <v>38</v>
          </cell>
        </row>
        <row r="36">
          <cell r="A36" t="str">
            <v>KOTAK MAHINDRA BANK</v>
          </cell>
          <cell r="B36">
            <v>906</v>
          </cell>
          <cell r="C36">
            <v>2</v>
          </cell>
          <cell r="D36"/>
          <cell r="E36"/>
          <cell r="F36">
            <v>908</v>
          </cell>
        </row>
        <row r="37">
          <cell r="A37" t="str">
            <v>MAHARASHTRA GRAMIN BANK</v>
          </cell>
          <cell r="B37">
            <v>1</v>
          </cell>
          <cell r="C37"/>
          <cell r="D37"/>
          <cell r="E37"/>
          <cell r="F37">
            <v>1</v>
          </cell>
        </row>
        <row r="38">
          <cell r="A38" t="str">
            <v>Midland Microfin Limited</v>
          </cell>
          <cell r="B38">
            <v>11</v>
          </cell>
          <cell r="C38">
            <v>31</v>
          </cell>
          <cell r="D38"/>
          <cell r="E38"/>
          <cell r="F38">
            <v>42</v>
          </cell>
        </row>
        <row r="39">
          <cell r="A39" t="str">
            <v>Muthoot Microfin Ltd</v>
          </cell>
          <cell r="B39">
            <v>2</v>
          </cell>
          <cell r="C39"/>
          <cell r="D39"/>
          <cell r="E39"/>
          <cell r="F39">
            <v>2</v>
          </cell>
        </row>
        <row r="40">
          <cell r="A40" t="str">
            <v>PUNJAB AND SIND BANK</v>
          </cell>
          <cell r="B40">
            <v>43</v>
          </cell>
          <cell r="C40">
            <v>74</v>
          </cell>
          <cell r="D40">
            <v>1</v>
          </cell>
          <cell r="E40"/>
          <cell r="F40">
            <v>118</v>
          </cell>
        </row>
        <row r="41">
          <cell r="A41" t="str">
            <v>PUNJAB NATIONAL BANK</v>
          </cell>
          <cell r="B41">
            <v>1763</v>
          </cell>
          <cell r="C41">
            <v>295</v>
          </cell>
          <cell r="D41">
            <v>61</v>
          </cell>
          <cell r="E41"/>
          <cell r="F41">
            <v>2119</v>
          </cell>
        </row>
        <row r="42">
          <cell r="A42" t="str">
            <v>RAJASTHAN MARUDHARA GRAMIN BANK</v>
          </cell>
          <cell r="B42">
            <v>590</v>
          </cell>
          <cell r="C42">
            <v>53</v>
          </cell>
          <cell r="D42">
            <v>3</v>
          </cell>
          <cell r="E42"/>
          <cell r="F42">
            <v>646</v>
          </cell>
        </row>
        <row r="43">
          <cell r="A43" t="str">
            <v>RBL Bank</v>
          </cell>
          <cell r="B43">
            <v>16</v>
          </cell>
          <cell r="C43"/>
          <cell r="D43"/>
          <cell r="E43"/>
          <cell r="F43">
            <v>16</v>
          </cell>
        </row>
        <row r="44">
          <cell r="A44" t="str">
            <v>Sarva Haryana Gramin Bank</v>
          </cell>
          <cell r="B44">
            <v>1</v>
          </cell>
          <cell r="C44"/>
          <cell r="D44"/>
          <cell r="E44"/>
          <cell r="F44">
            <v>1</v>
          </cell>
        </row>
        <row r="45">
          <cell r="A45" t="str">
            <v>SBM Bank (India) Limited</v>
          </cell>
          <cell r="B45">
            <v>1</v>
          </cell>
          <cell r="C45"/>
          <cell r="D45"/>
          <cell r="E45"/>
          <cell r="F45">
            <v>1</v>
          </cell>
        </row>
        <row r="46">
          <cell r="A46" t="str">
            <v>Sonata Finance Private Limited</v>
          </cell>
          <cell r="B46">
            <v>1</v>
          </cell>
          <cell r="C46"/>
          <cell r="D46"/>
          <cell r="E46"/>
          <cell r="F46">
            <v>1</v>
          </cell>
        </row>
        <row r="47">
          <cell r="A47" t="str">
            <v>SOUTH INDIAN BANK</v>
          </cell>
          <cell r="B47">
            <v>1</v>
          </cell>
          <cell r="C47"/>
          <cell r="D47"/>
          <cell r="E47"/>
          <cell r="F47">
            <v>1</v>
          </cell>
        </row>
        <row r="48">
          <cell r="A48" t="str">
            <v>STATE BANK OF INDIA</v>
          </cell>
          <cell r="B48">
            <v>5898</v>
          </cell>
          <cell r="C48">
            <v>14277</v>
          </cell>
          <cell r="D48">
            <v>10558</v>
          </cell>
          <cell r="E48"/>
          <cell r="F48">
            <v>30733</v>
          </cell>
        </row>
        <row r="49">
          <cell r="A49" t="str">
            <v>TAMILNAD MERCANTILE BANK LTD</v>
          </cell>
          <cell r="B49">
            <v>3</v>
          </cell>
          <cell r="C49"/>
          <cell r="D49"/>
          <cell r="E49"/>
          <cell r="F49">
            <v>3</v>
          </cell>
        </row>
        <row r="50">
          <cell r="A50" t="str">
            <v>THE FEDERAL BANK LTD</v>
          </cell>
          <cell r="B50">
            <v>11</v>
          </cell>
          <cell r="C50">
            <v>1</v>
          </cell>
          <cell r="D50"/>
          <cell r="E50"/>
          <cell r="F50">
            <v>12</v>
          </cell>
        </row>
        <row r="51">
          <cell r="A51" t="str">
            <v>THE NAINITAL BANK LIMITED</v>
          </cell>
          <cell r="B51">
            <v>35</v>
          </cell>
          <cell r="C51"/>
          <cell r="D51"/>
          <cell r="E51"/>
          <cell r="F51">
            <v>35</v>
          </cell>
        </row>
        <row r="52">
          <cell r="A52" t="str">
            <v>THE RAJASTHAN STATE COOPERATIVE BANK LTD.</v>
          </cell>
          <cell r="B52">
            <v>2</v>
          </cell>
          <cell r="C52"/>
          <cell r="D52"/>
          <cell r="E52"/>
          <cell r="F52">
            <v>2</v>
          </cell>
        </row>
        <row r="53">
          <cell r="A53" t="str">
            <v>UCO BANK</v>
          </cell>
          <cell r="B53">
            <v>389</v>
          </cell>
          <cell r="C53">
            <v>22</v>
          </cell>
          <cell r="D53">
            <v>9</v>
          </cell>
          <cell r="E53"/>
          <cell r="F53">
            <v>420</v>
          </cell>
        </row>
        <row r="54">
          <cell r="A54" t="str">
            <v>Ujjivan Small Finance Bank Limited</v>
          </cell>
          <cell r="B54">
            <v>104</v>
          </cell>
          <cell r="C54">
            <v>1</v>
          </cell>
          <cell r="D54"/>
          <cell r="E54"/>
          <cell r="F54">
            <v>105</v>
          </cell>
        </row>
        <row r="55">
          <cell r="A55" t="str">
            <v>UNION BANK OF INDIA</v>
          </cell>
          <cell r="B55">
            <v>653</v>
          </cell>
          <cell r="C55">
            <v>1126</v>
          </cell>
          <cell r="D55">
            <v>391</v>
          </cell>
          <cell r="E55"/>
          <cell r="F55">
            <v>2170</v>
          </cell>
        </row>
        <row r="56">
          <cell r="A56" t="str">
            <v>Utkarsh Small Finance Bank Limited</v>
          </cell>
          <cell r="B56">
            <v>4</v>
          </cell>
          <cell r="C56"/>
          <cell r="D56"/>
          <cell r="E56"/>
          <cell r="F56">
            <v>4</v>
          </cell>
        </row>
        <row r="57">
          <cell r="A57" t="str">
            <v>UTTAR BIHAR GRAMIN BANK</v>
          </cell>
          <cell r="B57">
            <v>6</v>
          </cell>
          <cell r="C57"/>
          <cell r="D57"/>
          <cell r="E57"/>
          <cell r="F57">
            <v>6</v>
          </cell>
        </row>
        <row r="58">
          <cell r="A58" t="str">
            <v>YES BANK LTD</v>
          </cell>
          <cell r="B58">
            <v>21</v>
          </cell>
          <cell r="C58">
            <v>75</v>
          </cell>
          <cell r="D58"/>
          <cell r="E58"/>
          <cell r="F58">
            <v>96</v>
          </cell>
        </row>
        <row r="59">
          <cell r="A59" t="str">
            <v>(blank)</v>
          </cell>
          <cell r="B59"/>
          <cell r="C59"/>
          <cell r="D59"/>
          <cell r="E59"/>
          <cell r="F59"/>
        </row>
        <row r="60">
          <cell r="A60" t="str">
            <v>Grand Total</v>
          </cell>
          <cell r="B60">
            <v>17048</v>
          </cell>
          <cell r="C60">
            <v>17915</v>
          </cell>
          <cell r="D60">
            <v>11828</v>
          </cell>
          <cell r="E60"/>
          <cell r="F60">
            <v>46791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ed sheet"/>
    </sheetNames>
    <sheetDataSet>
      <sheetData sheetId="0" refreshError="1">
        <row r="8">
          <cell r="C8" t="str">
            <v>STATE BANK OF INDIA</v>
          </cell>
          <cell r="D8">
            <v>147549</v>
          </cell>
          <cell r="E8">
            <v>83740</v>
          </cell>
          <cell r="F8">
            <v>63809</v>
          </cell>
          <cell r="G8">
            <v>73774</v>
          </cell>
          <cell r="H8">
            <v>22184</v>
          </cell>
        </row>
        <row r="9">
          <cell r="C9" t="str">
            <v>BANK OF BARODA</v>
          </cell>
          <cell r="D9">
            <v>69714</v>
          </cell>
          <cell r="E9">
            <v>40433</v>
          </cell>
          <cell r="F9">
            <v>29281</v>
          </cell>
          <cell r="G9">
            <v>34857</v>
          </cell>
          <cell r="H9">
            <v>10457</v>
          </cell>
        </row>
        <row r="10">
          <cell r="C10" t="str">
            <v>BANK OF INDIA</v>
          </cell>
          <cell r="D10">
            <v>15268</v>
          </cell>
          <cell r="E10">
            <v>7239</v>
          </cell>
          <cell r="F10">
            <v>8029</v>
          </cell>
          <cell r="G10">
            <v>7634</v>
          </cell>
          <cell r="H10">
            <v>2290</v>
          </cell>
        </row>
        <row r="11">
          <cell r="C11" t="str">
            <v>BANK OF MAHARASHTRA</v>
          </cell>
          <cell r="D11">
            <v>5049</v>
          </cell>
          <cell r="E11">
            <v>2236</v>
          </cell>
          <cell r="F11">
            <v>2813</v>
          </cell>
          <cell r="G11">
            <v>2525</v>
          </cell>
          <cell r="H11">
            <v>757</v>
          </cell>
        </row>
        <row r="12">
          <cell r="C12" t="str">
            <v>CANARA BANK</v>
          </cell>
          <cell r="D12">
            <v>16784</v>
          </cell>
          <cell r="E12">
            <v>4726</v>
          </cell>
          <cell r="F12">
            <v>12058</v>
          </cell>
          <cell r="G12">
            <v>8392</v>
          </cell>
          <cell r="H12">
            <v>2518</v>
          </cell>
        </row>
        <row r="13">
          <cell r="C13" t="str">
            <v>CENTRAL BANK OF INDIA</v>
          </cell>
          <cell r="D13">
            <v>14152</v>
          </cell>
          <cell r="E13">
            <v>6467</v>
          </cell>
          <cell r="F13">
            <v>7685</v>
          </cell>
          <cell r="G13">
            <v>7076</v>
          </cell>
          <cell r="H13">
            <v>2123</v>
          </cell>
        </row>
        <row r="14">
          <cell r="C14" t="str">
            <v>INDIAN BANK</v>
          </cell>
          <cell r="D14">
            <v>11426</v>
          </cell>
          <cell r="E14">
            <v>5218</v>
          </cell>
          <cell r="F14">
            <v>6208</v>
          </cell>
          <cell r="G14">
            <v>5713</v>
          </cell>
          <cell r="H14">
            <v>1714</v>
          </cell>
        </row>
        <row r="15">
          <cell r="C15" t="str">
            <v>INDIAN OVERSEAS BANK</v>
          </cell>
          <cell r="D15">
            <v>6364</v>
          </cell>
          <cell r="E15">
            <v>2966</v>
          </cell>
          <cell r="F15">
            <v>3398</v>
          </cell>
          <cell r="G15">
            <v>3182</v>
          </cell>
          <cell r="H15">
            <v>955</v>
          </cell>
        </row>
        <row r="16">
          <cell r="C16" t="str">
            <v>PUNJAB AND SIND BANK</v>
          </cell>
          <cell r="D16">
            <v>2776</v>
          </cell>
          <cell r="E16">
            <v>784</v>
          </cell>
          <cell r="F16">
            <v>1992</v>
          </cell>
          <cell r="G16">
            <v>1388</v>
          </cell>
          <cell r="H16">
            <v>416</v>
          </cell>
        </row>
        <row r="17">
          <cell r="C17" t="str">
            <v>PUNJAB NATIONAL BANK</v>
          </cell>
          <cell r="D17">
            <v>44667</v>
          </cell>
          <cell r="E17">
            <v>15537</v>
          </cell>
          <cell r="F17">
            <v>29130</v>
          </cell>
          <cell r="G17">
            <v>22334</v>
          </cell>
          <cell r="H17">
            <v>6700</v>
          </cell>
        </row>
        <row r="18">
          <cell r="C18" t="str">
            <v>UCO BANK</v>
          </cell>
          <cell r="D18">
            <v>15721</v>
          </cell>
          <cell r="E18">
            <v>3917</v>
          </cell>
          <cell r="F18">
            <v>11804</v>
          </cell>
          <cell r="G18">
            <v>7860</v>
          </cell>
          <cell r="H18">
            <v>2358</v>
          </cell>
        </row>
        <row r="19">
          <cell r="C19" t="str">
            <v>UNION BANK OF INDIA</v>
          </cell>
          <cell r="D19">
            <v>19882</v>
          </cell>
          <cell r="E19">
            <v>7514</v>
          </cell>
          <cell r="F19">
            <v>12368</v>
          </cell>
          <cell r="G19">
            <v>9941</v>
          </cell>
          <cell r="H19">
            <v>2982</v>
          </cell>
        </row>
        <row r="20">
          <cell r="C20" t="str">
            <v>Sub Total</v>
          </cell>
          <cell r="D20">
            <v>369352</v>
          </cell>
          <cell r="E20">
            <v>180777</v>
          </cell>
          <cell r="F20">
            <v>188575</v>
          </cell>
          <cell r="G20">
            <v>184676</v>
          </cell>
          <cell r="H20">
            <v>55454</v>
          </cell>
        </row>
        <row r="21">
          <cell r="C21" t="str">
            <v>PRIVATE SECTOR BANKS</v>
          </cell>
          <cell r="D21"/>
          <cell r="E21"/>
          <cell r="F21"/>
          <cell r="G21"/>
          <cell r="H21"/>
        </row>
        <row r="22">
          <cell r="C22" t="str">
            <v>AXIS BANK</v>
          </cell>
          <cell r="D22">
            <v>6643</v>
          </cell>
          <cell r="E22">
            <v>31</v>
          </cell>
          <cell r="F22">
            <v>6612</v>
          </cell>
          <cell r="G22">
            <v>3322</v>
          </cell>
          <cell r="H22">
            <v>996</v>
          </cell>
        </row>
        <row r="23">
          <cell r="C23" t="str">
            <v>BANDHAN BANK</v>
          </cell>
          <cell r="D23">
            <v>2263</v>
          </cell>
          <cell r="E23">
            <v>1</v>
          </cell>
          <cell r="F23">
            <v>2262</v>
          </cell>
          <cell r="G23">
            <v>1132</v>
          </cell>
          <cell r="H23">
            <v>339</v>
          </cell>
        </row>
        <row r="24">
          <cell r="C24" t="str">
            <v>CSB BANK LIMITED</v>
          </cell>
          <cell r="D24">
            <v>814</v>
          </cell>
          <cell r="E24">
            <v>1</v>
          </cell>
          <cell r="F24">
            <v>813</v>
          </cell>
          <cell r="G24">
            <v>407</v>
          </cell>
          <cell r="H24">
            <v>123</v>
          </cell>
        </row>
        <row r="25">
          <cell r="C25" t="str">
            <v>CITY UNION BANK</v>
          </cell>
          <cell r="D25">
            <v>301</v>
          </cell>
          <cell r="E25">
            <v>0</v>
          </cell>
          <cell r="F25">
            <v>301</v>
          </cell>
          <cell r="G25">
            <v>151</v>
          </cell>
          <cell r="H25">
            <v>46</v>
          </cell>
        </row>
        <row r="26">
          <cell r="C26" t="str">
            <v>DCB BANK</v>
          </cell>
          <cell r="D26">
            <v>343</v>
          </cell>
          <cell r="E26">
            <v>0</v>
          </cell>
          <cell r="F26">
            <v>343</v>
          </cell>
          <cell r="G26">
            <v>171</v>
          </cell>
          <cell r="H26">
            <v>51</v>
          </cell>
        </row>
        <row r="27">
          <cell r="C27" t="str">
            <v>DHANLAXMI BANK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FEDERAL BANK</v>
          </cell>
          <cell r="D28">
            <v>567</v>
          </cell>
          <cell r="E28">
            <v>2</v>
          </cell>
          <cell r="F28">
            <v>565</v>
          </cell>
          <cell r="G28">
            <v>284</v>
          </cell>
          <cell r="H28">
            <v>85</v>
          </cell>
        </row>
        <row r="29">
          <cell r="C29" t="str">
            <v>HDFC BANK</v>
          </cell>
          <cell r="D29">
            <v>12785</v>
          </cell>
          <cell r="E29">
            <v>356</v>
          </cell>
          <cell r="F29">
            <v>12429</v>
          </cell>
          <cell r="G29">
            <v>6393</v>
          </cell>
          <cell r="H29">
            <v>1918</v>
          </cell>
        </row>
        <row r="30">
          <cell r="C30" t="str">
            <v>ICICI BANK</v>
          </cell>
          <cell r="D30">
            <v>13193</v>
          </cell>
          <cell r="E30">
            <v>420</v>
          </cell>
          <cell r="F30">
            <v>12773</v>
          </cell>
          <cell r="G30">
            <v>6596</v>
          </cell>
          <cell r="H30">
            <v>1979</v>
          </cell>
        </row>
        <row r="31">
          <cell r="C31" t="str">
            <v>IDBI BANK</v>
          </cell>
          <cell r="D31">
            <v>2896</v>
          </cell>
          <cell r="E31">
            <v>150</v>
          </cell>
          <cell r="F31">
            <v>2746</v>
          </cell>
          <cell r="G31">
            <v>1448</v>
          </cell>
          <cell r="H31">
            <v>434</v>
          </cell>
        </row>
        <row r="32">
          <cell r="C32" t="str">
            <v>IDFC FIRST BANK</v>
          </cell>
          <cell r="D32">
            <v>1746</v>
          </cell>
          <cell r="E32">
            <v>0</v>
          </cell>
          <cell r="F32">
            <v>1746</v>
          </cell>
          <cell r="G32">
            <v>873</v>
          </cell>
          <cell r="H32">
            <v>262</v>
          </cell>
        </row>
        <row r="33">
          <cell r="C33" t="str">
            <v>INDUSIND BANK</v>
          </cell>
          <cell r="D33">
            <v>3061</v>
          </cell>
          <cell r="E33">
            <v>2</v>
          </cell>
          <cell r="F33">
            <v>3059</v>
          </cell>
          <cell r="G33">
            <v>1530</v>
          </cell>
          <cell r="H33">
            <v>459</v>
          </cell>
        </row>
        <row r="34">
          <cell r="C34" t="str">
            <v>J &amp; K BANK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</row>
        <row r="35">
          <cell r="C35" t="str">
            <v>KARNATAKA BANK</v>
          </cell>
          <cell r="D35">
            <v>258</v>
          </cell>
          <cell r="E35">
            <v>58</v>
          </cell>
          <cell r="F35">
            <v>200</v>
          </cell>
          <cell r="G35">
            <v>129</v>
          </cell>
          <cell r="H35">
            <v>39</v>
          </cell>
        </row>
        <row r="36">
          <cell r="C36" t="str">
            <v>KARUR VYSYA BANK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C37" t="str">
            <v>KOTAK MAHINDRA BANK</v>
          </cell>
          <cell r="D37">
            <v>2231</v>
          </cell>
          <cell r="E37">
            <v>9</v>
          </cell>
          <cell r="F37">
            <v>2222</v>
          </cell>
          <cell r="G37">
            <v>1116</v>
          </cell>
          <cell r="H37">
            <v>335</v>
          </cell>
        </row>
        <row r="38">
          <cell r="C38" t="str">
            <v>DBS BANK INDIA (E-LVB)</v>
          </cell>
          <cell r="D38">
            <v>50</v>
          </cell>
          <cell r="E38">
            <v>0</v>
          </cell>
          <cell r="F38">
            <v>50</v>
          </cell>
          <cell r="G38">
            <v>25</v>
          </cell>
          <cell r="H38">
            <v>8</v>
          </cell>
        </row>
        <row r="39">
          <cell r="C39" t="str">
            <v>RBL BANK</v>
          </cell>
          <cell r="D39">
            <v>96</v>
          </cell>
          <cell r="E39">
            <v>0</v>
          </cell>
          <cell r="F39">
            <v>96</v>
          </cell>
          <cell r="G39">
            <v>48</v>
          </cell>
          <cell r="H39">
            <v>14</v>
          </cell>
        </row>
        <row r="40">
          <cell r="C40" t="str">
            <v>SOUTH INDIAN BANK</v>
          </cell>
          <cell r="D40">
            <v>27</v>
          </cell>
          <cell r="E40">
            <v>1</v>
          </cell>
          <cell r="F40">
            <v>26</v>
          </cell>
          <cell r="G40">
            <v>13</v>
          </cell>
          <cell r="H40">
            <v>4</v>
          </cell>
        </row>
        <row r="41">
          <cell r="C41" t="str">
            <v>TAMILNAD MERCANTILE BANK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</row>
        <row r="42">
          <cell r="C42" t="str">
            <v>YES BANK</v>
          </cell>
          <cell r="D42">
            <v>2975</v>
          </cell>
          <cell r="E42">
            <v>278</v>
          </cell>
          <cell r="F42">
            <v>2697</v>
          </cell>
          <cell r="G42">
            <v>1488</v>
          </cell>
          <cell r="H42">
            <v>446</v>
          </cell>
        </row>
        <row r="43">
          <cell r="C43" t="str">
            <v>THE NAINITAL BANK LTD</v>
          </cell>
          <cell r="D43">
            <v>148</v>
          </cell>
          <cell r="E43">
            <v>0</v>
          </cell>
          <cell r="F43">
            <v>148</v>
          </cell>
          <cell r="G43">
            <v>74</v>
          </cell>
          <cell r="H43">
            <v>22</v>
          </cell>
        </row>
        <row r="44">
          <cell r="C44" t="str">
            <v>MUFG BANK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 t="str">
            <v>STANDARD CHARTERED BANK LTD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C46" t="str">
            <v>HSBC BANK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C47" t="str">
            <v>Sub Total</v>
          </cell>
          <cell r="D47">
            <v>50399</v>
          </cell>
          <cell r="E47">
            <v>1311</v>
          </cell>
          <cell r="F47">
            <v>49088</v>
          </cell>
          <cell r="G47">
            <v>25200</v>
          </cell>
          <cell r="H47">
            <v>7560</v>
          </cell>
        </row>
        <row r="48">
          <cell r="C48" t="str">
            <v>REGIONAL RURAL BANKS</v>
          </cell>
          <cell r="D48"/>
          <cell r="E48"/>
          <cell r="F48"/>
          <cell r="G48"/>
          <cell r="H48"/>
        </row>
        <row r="49">
          <cell r="C49" t="str">
            <v>Rajasthan Gramin Bank</v>
          </cell>
          <cell r="D49">
            <v>45570</v>
          </cell>
          <cell r="E49">
            <v>7391</v>
          </cell>
          <cell r="F49">
            <v>38179</v>
          </cell>
          <cell r="G49">
            <v>22785</v>
          </cell>
          <cell r="H49">
            <v>6836</v>
          </cell>
        </row>
        <row r="50">
          <cell r="C50" t="str">
            <v>Sub Total (Rajasthan Gramin Bank)</v>
          </cell>
          <cell r="D50">
            <v>45570</v>
          </cell>
          <cell r="E50">
            <v>7391</v>
          </cell>
          <cell r="F50">
            <v>38179</v>
          </cell>
          <cell r="G50">
            <v>22785</v>
          </cell>
          <cell r="H50">
            <v>6836</v>
          </cell>
        </row>
        <row r="51">
          <cell r="C51" t="str">
            <v>COOPERATIVE SECTOR BANKS</v>
          </cell>
          <cell r="D51"/>
          <cell r="E51"/>
          <cell r="F51"/>
          <cell r="G51"/>
          <cell r="H51"/>
        </row>
        <row r="52">
          <cell r="C52" t="str">
            <v>RAJASTHAN STATE COOPERATIVE BANK</v>
          </cell>
          <cell r="D52">
            <v>2488</v>
          </cell>
          <cell r="E52">
            <v>0</v>
          </cell>
          <cell r="F52">
            <v>2488</v>
          </cell>
          <cell r="G52">
            <v>1244</v>
          </cell>
          <cell r="H52">
            <v>373</v>
          </cell>
        </row>
        <row r="53">
          <cell r="C53" t="str">
            <v>RAJASTHAN STATE LAND DEVELOPMENT BANK</v>
          </cell>
          <cell r="D53">
            <v>701</v>
          </cell>
          <cell r="E53">
            <v>0</v>
          </cell>
          <cell r="F53">
            <v>701</v>
          </cell>
          <cell r="G53">
            <v>351</v>
          </cell>
          <cell r="H53">
            <v>105</v>
          </cell>
        </row>
        <row r="54">
          <cell r="C54" t="str">
            <v>Sub Total</v>
          </cell>
          <cell r="D54">
            <v>3189</v>
          </cell>
          <cell r="E54">
            <v>0</v>
          </cell>
          <cell r="F54">
            <v>3189</v>
          </cell>
          <cell r="G54">
            <v>1595</v>
          </cell>
          <cell r="H54">
            <v>478</v>
          </cell>
        </row>
        <row r="55">
          <cell r="C55" t="str">
            <v>SMALL FINANCE BANK</v>
          </cell>
          <cell r="D55"/>
          <cell r="E55"/>
          <cell r="F55"/>
          <cell r="G55"/>
          <cell r="H55"/>
        </row>
        <row r="56">
          <cell r="C56" t="str">
            <v>AU SMALL FIN.BANK</v>
          </cell>
          <cell r="D56">
            <v>5738</v>
          </cell>
          <cell r="E56">
            <v>150</v>
          </cell>
          <cell r="F56">
            <v>5588</v>
          </cell>
          <cell r="G56">
            <v>2869</v>
          </cell>
          <cell r="H56">
            <v>861</v>
          </cell>
        </row>
        <row r="57">
          <cell r="C57" t="str">
            <v>EQUITAS SMALL FIN. BANK</v>
          </cell>
          <cell r="D57">
            <v>570</v>
          </cell>
          <cell r="E57">
            <v>0</v>
          </cell>
          <cell r="F57">
            <v>570</v>
          </cell>
          <cell r="G57">
            <v>285</v>
          </cell>
          <cell r="H57">
            <v>86</v>
          </cell>
        </row>
        <row r="58">
          <cell r="C58" t="str">
            <v>UJJIVAN SMALL FIN. BANK</v>
          </cell>
          <cell r="D58">
            <v>493</v>
          </cell>
          <cell r="E58">
            <v>8</v>
          </cell>
          <cell r="F58">
            <v>485</v>
          </cell>
          <cell r="G58">
            <v>247</v>
          </cell>
          <cell r="H58">
            <v>74</v>
          </cell>
        </row>
        <row r="59">
          <cell r="C59" t="str">
            <v>JANA SMALL FIN. BANK</v>
          </cell>
          <cell r="D59">
            <v>254</v>
          </cell>
          <cell r="E59">
            <v>0</v>
          </cell>
          <cell r="F59">
            <v>254</v>
          </cell>
          <cell r="G59">
            <v>127</v>
          </cell>
          <cell r="H59">
            <v>38</v>
          </cell>
        </row>
        <row r="60">
          <cell r="C60" t="str">
            <v>CAPITAL SMALL FIN. BANK</v>
          </cell>
          <cell r="D60">
            <v>49</v>
          </cell>
          <cell r="E60">
            <v>0</v>
          </cell>
          <cell r="F60">
            <v>49</v>
          </cell>
          <cell r="G60">
            <v>25</v>
          </cell>
          <cell r="H60">
            <v>7</v>
          </cell>
        </row>
        <row r="61">
          <cell r="C61" t="str">
            <v>UTKARSH SMALL FIN. BANK</v>
          </cell>
          <cell r="D61">
            <v>300</v>
          </cell>
          <cell r="E61">
            <v>0</v>
          </cell>
          <cell r="F61">
            <v>300</v>
          </cell>
          <cell r="G61">
            <v>150</v>
          </cell>
          <cell r="H61">
            <v>45</v>
          </cell>
        </row>
        <row r="62">
          <cell r="C62" t="str">
            <v>UNITY SMALL FINANCE BANK</v>
          </cell>
          <cell r="D62">
            <v>1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</row>
        <row r="63">
          <cell r="C63" t="str">
            <v>ESAF SMALL FIN. BANK</v>
          </cell>
          <cell r="D63">
            <v>116</v>
          </cell>
          <cell r="E63">
            <v>0</v>
          </cell>
          <cell r="F63">
            <v>116</v>
          </cell>
          <cell r="G63">
            <v>58</v>
          </cell>
          <cell r="H63">
            <v>17</v>
          </cell>
        </row>
        <row r="64">
          <cell r="C64" t="str">
            <v>SURYODAY SMALL FIN. BANK</v>
          </cell>
          <cell r="D64">
            <v>78</v>
          </cell>
          <cell r="E64">
            <v>0</v>
          </cell>
          <cell r="F64">
            <v>78</v>
          </cell>
          <cell r="G64">
            <v>39</v>
          </cell>
          <cell r="H64">
            <v>12</v>
          </cell>
        </row>
        <row r="65">
          <cell r="C65" t="str">
            <v>Sub Total</v>
          </cell>
          <cell r="D65">
            <v>7599</v>
          </cell>
          <cell r="E65">
            <v>159</v>
          </cell>
          <cell r="F65">
            <v>7440</v>
          </cell>
          <cell r="G65">
            <v>3800</v>
          </cell>
          <cell r="H65">
            <v>1140</v>
          </cell>
        </row>
        <row r="66">
          <cell r="C66" t="str">
            <v>PAYMENT BANKS</v>
          </cell>
          <cell r="D66"/>
          <cell r="E66"/>
          <cell r="F66">
            <v>0</v>
          </cell>
          <cell r="G66"/>
          <cell r="H66"/>
        </row>
        <row r="67">
          <cell r="C67" t="str">
            <v>FINO PAYMENTS BANK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C68" t="str">
            <v>AIRTEL PAYMENTS BANK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C69" t="str">
            <v>INDIA POST PAYMENTS BANK</v>
          </cell>
          <cell r="D69">
            <v>92</v>
          </cell>
          <cell r="E69">
            <v>0</v>
          </cell>
          <cell r="F69">
            <v>92</v>
          </cell>
          <cell r="G69">
            <v>45</v>
          </cell>
          <cell r="H69">
            <v>14</v>
          </cell>
        </row>
        <row r="70">
          <cell r="C70" t="str">
            <v>Sub Total</v>
          </cell>
          <cell r="D70">
            <v>92</v>
          </cell>
          <cell r="E70">
            <v>0</v>
          </cell>
          <cell r="F70">
            <v>92</v>
          </cell>
          <cell r="G70">
            <v>45</v>
          </cell>
          <cell r="H70">
            <v>14</v>
          </cell>
        </row>
        <row r="71">
          <cell r="C71" t="str">
            <v>District Data Grand Total</v>
          </cell>
          <cell r="D71">
            <v>476201</v>
          </cell>
          <cell r="E71">
            <v>189638</v>
          </cell>
          <cell r="F71">
            <v>286563</v>
          </cell>
          <cell r="G71">
            <v>238101</v>
          </cell>
          <cell r="H71">
            <v>71482</v>
          </cell>
        </row>
        <row r="72">
          <cell r="C72" t="str">
            <v>Grand Total as per Given Target</v>
          </cell>
          <cell r="D72">
            <v>476201.22910302447</v>
          </cell>
          <cell r="E72">
            <v>189638</v>
          </cell>
          <cell r="F72">
            <v>286563.22910302435</v>
          </cell>
          <cell r="G72">
            <v>238101</v>
          </cell>
          <cell r="H72">
            <v>71482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RANCH"/>
      <sheetName val="1A"/>
      <sheetName val="CD RATIO"/>
      <sheetName val="DISTRICT"/>
      <sheetName val="KEY BUSI"/>
      <sheetName val="SPECIAL CAT"/>
      <sheetName val="OS AGRI"/>
      <sheetName val="OS MSME"/>
      <sheetName val="OS OPS"/>
      <sheetName val="OS NPS"/>
      <sheetName val="HOUSING"/>
      <sheetName val="EDUCATION"/>
      <sheetName val="NPA ALL"/>
      <sheetName val="NPA PS"/>
      <sheetName val="OS AGRI (2)"/>
    </sheetNames>
    <sheetDataSet>
      <sheetData sheetId="0"/>
      <sheetData sheetId="1"/>
      <sheetData sheetId="2"/>
      <sheetData sheetId="3"/>
      <sheetData sheetId="4">
        <row r="9">
          <cell r="D9">
            <v>1398239</v>
          </cell>
          <cell r="E9">
            <v>6196329</v>
          </cell>
          <cell r="G9">
            <v>2126936</v>
          </cell>
          <cell r="J9">
            <v>1142822</v>
          </cell>
          <cell r="M9">
            <v>145284</v>
          </cell>
          <cell r="P9">
            <v>372728</v>
          </cell>
        </row>
        <row r="10">
          <cell r="D10">
            <v>185940</v>
          </cell>
          <cell r="E10">
            <v>1071802</v>
          </cell>
          <cell r="G10">
            <v>317835</v>
          </cell>
          <cell r="J10">
            <v>192969</v>
          </cell>
          <cell r="M10">
            <v>22408</v>
          </cell>
          <cell r="P10">
            <v>147263</v>
          </cell>
        </row>
        <row r="11">
          <cell r="D11">
            <v>24250</v>
          </cell>
          <cell r="E11">
            <v>784819</v>
          </cell>
          <cell r="G11">
            <v>22287</v>
          </cell>
          <cell r="J11">
            <v>73480</v>
          </cell>
          <cell r="M11">
            <v>9427</v>
          </cell>
          <cell r="P11">
            <v>36013</v>
          </cell>
        </row>
        <row r="12">
          <cell r="D12">
            <v>201993</v>
          </cell>
          <cell r="E12">
            <v>1784238</v>
          </cell>
          <cell r="G12">
            <v>349965</v>
          </cell>
          <cell r="J12">
            <v>401007</v>
          </cell>
          <cell r="M12">
            <v>128889</v>
          </cell>
          <cell r="P12">
            <v>124485</v>
          </cell>
        </row>
        <row r="13">
          <cell r="D13">
            <v>148060</v>
          </cell>
          <cell r="E13">
            <v>816792</v>
          </cell>
          <cell r="G13">
            <v>251793</v>
          </cell>
          <cell r="J13">
            <v>199693</v>
          </cell>
          <cell r="M13">
            <v>12337</v>
          </cell>
          <cell r="P13">
            <v>89980</v>
          </cell>
        </row>
        <row r="14">
          <cell r="D14">
            <v>68458</v>
          </cell>
          <cell r="E14">
            <v>716564</v>
          </cell>
          <cell r="G14">
            <v>104432</v>
          </cell>
          <cell r="J14">
            <v>156211</v>
          </cell>
          <cell r="M14">
            <v>44300</v>
          </cell>
          <cell r="P14">
            <v>49792</v>
          </cell>
        </row>
        <row r="15">
          <cell r="D15">
            <v>37659</v>
          </cell>
          <cell r="E15">
            <v>604384</v>
          </cell>
          <cell r="G15">
            <v>36194</v>
          </cell>
          <cell r="J15">
            <v>48237</v>
          </cell>
          <cell r="M15">
            <v>10472</v>
          </cell>
          <cell r="P15">
            <v>47022</v>
          </cell>
        </row>
        <row r="16">
          <cell r="D16">
            <v>932238</v>
          </cell>
          <cell r="E16">
            <v>5898672</v>
          </cell>
          <cell r="G16">
            <v>1875606</v>
          </cell>
          <cell r="J16">
            <v>1055665</v>
          </cell>
          <cell r="M16">
            <v>249307</v>
          </cell>
          <cell r="P16">
            <v>403176</v>
          </cell>
        </row>
        <row r="17">
          <cell r="D17">
            <v>33866</v>
          </cell>
          <cell r="E17">
            <v>234559</v>
          </cell>
          <cell r="G17">
            <v>79639</v>
          </cell>
          <cell r="J17">
            <v>66585</v>
          </cell>
          <cell r="M17">
            <v>939</v>
          </cell>
          <cell r="P17">
            <v>20508</v>
          </cell>
        </row>
        <row r="18">
          <cell r="D18">
            <v>221916</v>
          </cell>
          <cell r="E18">
            <v>1570981</v>
          </cell>
          <cell r="G18">
            <v>398130</v>
          </cell>
          <cell r="J18">
            <v>336384</v>
          </cell>
          <cell r="M18">
            <v>83164</v>
          </cell>
          <cell r="P18">
            <v>91417</v>
          </cell>
        </row>
        <row r="19">
          <cell r="D19">
            <v>207393</v>
          </cell>
          <cell r="E19">
            <v>1227683</v>
          </cell>
          <cell r="G19">
            <v>274040</v>
          </cell>
          <cell r="J19">
            <v>368204</v>
          </cell>
          <cell r="M19">
            <v>7273</v>
          </cell>
          <cell r="P19">
            <v>197279</v>
          </cell>
        </row>
        <row r="20">
          <cell r="D20">
            <v>2367422</v>
          </cell>
          <cell r="E20">
            <v>16434006</v>
          </cell>
          <cell r="G20">
            <v>2331290</v>
          </cell>
          <cell r="J20">
            <v>2009115</v>
          </cell>
          <cell r="M20">
            <v>2894981</v>
          </cell>
          <cell r="P20">
            <v>1768707</v>
          </cell>
        </row>
        <row r="23">
          <cell r="D23">
            <v>720586</v>
          </cell>
          <cell r="E23">
            <v>3637734</v>
          </cell>
          <cell r="G23">
            <v>845158</v>
          </cell>
          <cell r="J23">
            <v>1262967</v>
          </cell>
          <cell r="M23">
            <v>158578</v>
          </cell>
          <cell r="P23">
            <v>154899</v>
          </cell>
        </row>
        <row r="24">
          <cell r="D24">
            <v>314998</v>
          </cell>
          <cell r="E24">
            <v>556856</v>
          </cell>
          <cell r="G24">
            <v>32003</v>
          </cell>
          <cell r="J24">
            <v>128338</v>
          </cell>
          <cell r="M24">
            <v>4267</v>
          </cell>
          <cell r="P24">
            <v>85596</v>
          </cell>
        </row>
        <row r="25">
          <cell r="D25">
            <v>15520</v>
          </cell>
          <cell r="E25">
            <v>21107</v>
          </cell>
          <cell r="G25">
            <v>6722</v>
          </cell>
          <cell r="J25">
            <v>1808</v>
          </cell>
          <cell r="M25">
            <v>0</v>
          </cell>
          <cell r="P25">
            <v>81</v>
          </cell>
        </row>
        <row r="26">
          <cell r="D26">
            <v>1792</v>
          </cell>
          <cell r="E26">
            <v>124628</v>
          </cell>
          <cell r="G26">
            <v>891</v>
          </cell>
          <cell r="J26">
            <v>85550</v>
          </cell>
          <cell r="M26">
            <v>1419</v>
          </cell>
          <cell r="P26">
            <v>2123</v>
          </cell>
        </row>
        <row r="27">
          <cell r="D27">
            <v>104389</v>
          </cell>
          <cell r="E27">
            <v>301194</v>
          </cell>
          <cell r="G27">
            <v>73847</v>
          </cell>
          <cell r="J27">
            <v>59758</v>
          </cell>
          <cell r="M27">
            <v>134</v>
          </cell>
          <cell r="P27">
            <v>61861</v>
          </cell>
        </row>
        <row r="28">
          <cell r="D28">
            <v>653</v>
          </cell>
          <cell r="E28">
            <v>3354</v>
          </cell>
          <cell r="G28">
            <v>918</v>
          </cell>
          <cell r="J28">
            <v>152</v>
          </cell>
          <cell r="M28">
            <v>0</v>
          </cell>
          <cell r="P28">
            <v>103</v>
          </cell>
        </row>
        <row r="29">
          <cell r="D29">
            <v>8462</v>
          </cell>
          <cell r="E29">
            <v>241064</v>
          </cell>
          <cell r="G29">
            <v>6198</v>
          </cell>
          <cell r="J29">
            <v>24812</v>
          </cell>
          <cell r="M29">
            <v>9702</v>
          </cell>
          <cell r="P29">
            <v>1754</v>
          </cell>
        </row>
        <row r="30">
          <cell r="D30">
            <v>2590228</v>
          </cell>
          <cell r="E30">
            <v>11434655</v>
          </cell>
          <cell r="G30">
            <v>2010809</v>
          </cell>
          <cell r="J30">
            <v>3306532</v>
          </cell>
          <cell r="M30">
            <v>631559</v>
          </cell>
          <cell r="P30">
            <v>1047027</v>
          </cell>
        </row>
        <row r="31">
          <cell r="D31">
            <v>992633</v>
          </cell>
          <cell r="E31">
            <v>6827966</v>
          </cell>
          <cell r="G31">
            <v>1228865</v>
          </cell>
          <cell r="J31">
            <v>2679661</v>
          </cell>
          <cell r="M31">
            <v>275726</v>
          </cell>
          <cell r="P31">
            <v>122007</v>
          </cell>
        </row>
        <row r="32">
          <cell r="D32">
            <v>64726</v>
          </cell>
          <cell r="E32">
            <v>552198</v>
          </cell>
          <cell r="G32">
            <v>117728</v>
          </cell>
          <cell r="J32">
            <v>90867</v>
          </cell>
          <cell r="M32">
            <v>5912</v>
          </cell>
          <cell r="P32">
            <v>54700</v>
          </cell>
        </row>
        <row r="33">
          <cell r="D33">
            <v>645475</v>
          </cell>
          <cell r="E33">
            <v>1097482</v>
          </cell>
          <cell r="G33">
            <v>154350</v>
          </cell>
          <cell r="J33">
            <v>354386</v>
          </cell>
          <cell r="M33">
            <v>16478</v>
          </cell>
          <cell r="P33">
            <v>49490</v>
          </cell>
        </row>
        <row r="34">
          <cell r="D34">
            <v>703077</v>
          </cell>
          <cell r="E34">
            <v>1563838</v>
          </cell>
          <cell r="G34">
            <v>253699</v>
          </cell>
          <cell r="J34">
            <v>540002</v>
          </cell>
          <cell r="M34">
            <v>31785</v>
          </cell>
          <cell r="P34">
            <v>25909</v>
          </cell>
        </row>
        <row r="35">
          <cell r="D35">
            <v>996</v>
          </cell>
          <cell r="E35">
            <v>12419</v>
          </cell>
          <cell r="G35">
            <v>2040</v>
          </cell>
          <cell r="J35">
            <v>2298</v>
          </cell>
          <cell r="M35">
            <v>1717</v>
          </cell>
          <cell r="P35">
            <v>814</v>
          </cell>
        </row>
        <row r="36">
          <cell r="D36">
            <v>1677</v>
          </cell>
          <cell r="E36">
            <v>44252</v>
          </cell>
          <cell r="G36">
            <v>5050</v>
          </cell>
          <cell r="J36">
            <v>6578</v>
          </cell>
          <cell r="M36">
            <v>10981</v>
          </cell>
          <cell r="P36">
            <v>2401</v>
          </cell>
        </row>
        <row r="37">
          <cell r="D37">
            <v>281</v>
          </cell>
          <cell r="E37">
            <v>7668</v>
          </cell>
          <cell r="G37">
            <v>3</v>
          </cell>
          <cell r="J37">
            <v>1656</v>
          </cell>
          <cell r="M37">
            <v>0</v>
          </cell>
          <cell r="P37">
            <v>81</v>
          </cell>
        </row>
        <row r="38">
          <cell r="D38">
            <v>220689</v>
          </cell>
          <cell r="E38">
            <v>2410680</v>
          </cell>
          <cell r="G38">
            <v>472371</v>
          </cell>
          <cell r="J38">
            <v>1016414</v>
          </cell>
          <cell r="M38">
            <v>144936</v>
          </cell>
          <cell r="P38">
            <v>5216</v>
          </cell>
        </row>
        <row r="39">
          <cell r="D39">
            <v>33258</v>
          </cell>
          <cell r="E39">
            <v>36015</v>
          </cell>
          <cell r="G39">
            <v>18643</v>
          </cell>
          <cell r="J39">
            <v>9913</v>
          </cell>
          <cell r="M39">
            <v>0</v>
          </cell>
          <cell r="P39">
            <v>81</v>
          </cell>
        </row>
        <row r="40">
          <cell r="D40">
            <v>297478</v>
          </cell>
          <cell r="E40">
            <v>192443</v>
          </cell>
          <cell r="G40">
            <v>124339</v>
          </cell>
          <cell r="J40">
            <v>30314</v>
          </cell>
          <cell r="M40">
            <v>1119</v>
          </cell>
          <cell r="P40">
            <v>4542</v>
          </cell>
        </row>
        <row r="41">
          <cell r="D41">
            <v>637</v>
          </cell>
          <cell r="E41">
            <v>20530</v>
          </cell>
          <cell r="G41">
            <v>565</v>
          </cell>
          <cell r="J41">
            <v>556</v>
          </cell>
          <cell r="M41">
            <v>2323</v>
          </cell>
          <cell r="P41">
            <v>405</v>
          </cell>
        </row>
        <row r="42">
          <cell r="D42">
            <v>464</v>
          </cell>
          <cell r="E42">
            <v>7199</v>
          </cell>
          <cell r="G42">
            <v>0</v>
          </cell>
          <cell r="J42">
            <v>3247</v>
          </cell>
          <cell r="M42">
            <v>0</v>
          </cell>
          <cell r="P42">
            <v>752</v>
          </cell>
        </row>
        <row r="43">
          <cell r="D43">
            <v>206934</v>
          </cell>
          <cell r="E43">
            <v>984056</v>
          </cell>
          <cell r="G43">
            <v>218613</v>
          </cell>
          <cell r="J43">
            <v>400701</v>
          </cell>
          <cell r="M43">
            <v>51070</v>
          </cell>
          <cell r="P43">
            <v>15421</v>
          </cell>
        </row>
        <row r="44">
          <cell r="D44">
            <v>793</v>
          </cell>
          <cell r="E44">
            <v>6488</v>
          </cell>
          <cell r="G44">
            <v>105</v>
          </cell>
          <cell r="J44">
            <v>1069</v>
          </cell>
          <cell r="M44">
            <v>0</v>
          </cell>
          <cell r="P44">
            <v>1649</v>
          </cell>
        </row>
        <row r="48">
          <cell r="D48">
            <v>2353646</v>
          </cell>
          <cell r="E48">
            <v>4294008</v>
          </cell>
          <cell r="G48">
            <v>2856090</v>
          </cell>
          <cell r="J48">
            <v>369252</v>
          </cell>
          <cell r="M48">
            <v>0</v>
          </cell>
          <cell r="P48">
            <v>297005</v>
          </cell>
        </row>
        <row r="51">
          <cell r="D51">
            <v>3605206</v>
          </cell>
          <cell r="E51">
            <v>2130805</v>
          </cell>
          <cell r="G51">
            <v>1752602</v>
          </cell>
          <cell r="J51">
            <v>59174</v>
          </cell>
          <cell r="M51">
            <v>0</v>
          </cell>
          <cell r="P51">
            <v>20861</v>
          </cell>
        </row>
        <row r="52">
          <cell r="D52">
            <v>58897</v>
          </cell>
          <cell r="E52">
            <v>86072</v>
          </cell>
          <cell r="G52">
            <v>68681</v>
          </cell>
          <cell r="J52">
            <v>2577</v>
          </cell>
          <cell r="M52">
            <v>18</v>
          </cell>
          <cell r="P52">
            <v>8933</v>
          </cell>
        </row>
        <row r="55">
          <cell r="D55">
            <v>1136819</v>
          </cell>
          <cell r="E55">
            <v>3241125</v>
          </cell>
          <cell r="G55">
            <v>450807</v>
          </cell>
          <cell r="J55">
            <v>1362533</v>
          </cell>
          <cell r="M55">
            <v>33444</v>
          </cell>
          <cell r="P55">
            <v>157863</v>
          </cell>
        </row>
        <row r="56">
          <cell r="D56">
            <v>79412</v>
          </cell>
          <cell r="E56">
            <v>170319</v>
          </cell>
          <cell r="G56">
            <v>17130</v>
          </cell>
          <cell r="J56">
            <v>56856</v>
          </cell>
          <cell r="M56">
            <v>2701</v>
          </cell>
          <cell r="P56">
            <v>11595</v>
          </cell>
        </row>
        <row r="57">
          <cell r="D57">
            <v>125321</v>
          </cell>
          <cell r="E57">
            <v>209251</v>
          </cell>
          <cell r="G57">
            <v>29160</v>
          </cell>
          <cell r="J57">
            <v>71175</v>
          </cell>
          <cell r="M57">
            <v>47</v>
          </cell>
          <cell r="P57">
            <v>78841</v>
          </cell>
        </row>
        <row r="58">
          <cell r="D58">
            <v>214163</v>
          </cell>
          <cell r="E58">
            <v>160776</v>
          </cell>
          <cell r="G58">
            <v>36246</v>
          </cell>
          <cell r="J58">
            <v>33757</v>
          </cell>
          <cell r="M58">
            <v>94</v>
          </cell>
          <cell r="P58">
            <v>53085</v>
          </cell>
        </row>
        <row r="59">
          <cell r="D59">
            <v>43826</v>
          </cell>
          <cell r="E59">
            <v>42055</v>
          </cell>
          <cell r="G59">
            <v>7098</v>
          </cell>
          <cell r="J59">
            <v>16685</v>
          </cell>
          <cell r="M59">
            <v>397</v>
          </cell>
          <cell r="P59">
            <v>3087</v>
          </cell>
        </row>
        <row r="60">
          <cell r="D60">
            <v>580</v>
          </cell>
          <cell r="E60">
            <v>5644</v>
          </cell>
          <cell r="G60">
            <v>1525</v>
          </cell>
          <cell r="J60">
            <v>997</v>
          </cell>
          <cell r="M60">
            <v>21</v>
          </cell>
          <cell r="P60">
            <v>880</v>
          </cell>
        </row>
        <row r="61">
          <cell r="D61">
            <v>47302</v>
          </cell>
          <cell r="E61">
            <v>34123</v>
          </cell>
          <cell r="G61">
            <v>9626</v>
          </cell>
          <cell r="J61">
            <v>15103</v>
          </cell>
          <cell r="M61">
            <v>828</v>
          </cell>
          <cell r="P61">
            <v>4194</v>
          </cell>
        </row>
        <row r="62">
          <cell r="D62">
            <v>28542</v>
          </cell>
          <cell r="E62">
            <v>16975</v>
          </cell>
          <cell r="G62">
            <v>3315</v>
          </cell>
          <cell r="J62">
            <v>603</v>
          </cell>
          <cell r="M62">
            <v>0</v>
          </cell>
          <cell r="P62">
            <v>3079</v>
          </cell>
        </row>
        <row r="63">
          <cell r="D63">
            <v>69635</v>
          </cell>
          <cell r="E63">
            <v>30655</v>
          </cell>
          <cell r="G63">
            <v>19776</v>
          </cell>
          <cell r="J63">
            <v>4019</v>
          </cell>
          <cell r="M63">
            <v>204</v>
          </cell>
          <cell r="P63">
            <v>917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F9">
            <v>214150</v>
          </cell>
        </row>
        <row r="10">
          <cell r="F10">
            <v>37135</v>
          </cell>
        </row>
        <row r="11">
          <cell r="F11">
            <v>2918</v>
          </cell>
        </row>
        <row r="12">
          <cell r="F12">
            <v>161270</v>
          </cell>
        </row>
        <row r="13">
          <cell r="F13">
            <v>41936</v>
          </cell>
        </row>
        <row r="14">
          <cell r="F14">
            <v>22394</v>
          </cell>
        </row>
        <row r="15">
          <cell r="F15">
            <v>11210</v>
          </cell>
        </row>
        <row r="16">
          <cell r="F16">
            <v>271584</v>
          </cell>
        </row>
        <row r="17">
          <cell r="F17">
            <v>14762</v>
          </cell>
        </row>
        <row r="18">
          <cell r="F18">
            <v>57980</v>
          </cell>
        </row>
        <row r="19">
          <cell r="F19">
            <v>56873</v>
          </cell>
        </row>
        <row r="20">
          <cell r="F20">
            <v>505226</v>
          </cell>
        </row>
        <row r="23">
          <cell r="F23">
            <v>80906</v>
          </cell>
        </row>
        <row r="24">
          <cell r="F24">
            <v>31971</v>
          </cell>
        </row>
        <row r="25">
          <cell r="F25">
            <v>2278</v>
          </cell>
        </row>
        <row r="26">
          <cell r="F26">
            <v>3144</v>
          </cell>
        </row>
        <row r="27">
          <cell r="F27">
            <v>9319</v>
          </cell>
        </row>
        <row r="28">
          <cell r="F28">
            <v>964</v>
          </cell>
        </row>
        <row r="29">
          <cell r="F29">
            <v>724</v>
          </cell>
        </row>
        <row r="30">
          <cell r="F30">
            <v>176592</v>
          </cell>
        </row>
        <row r="31">
          <cell r="F31">
            <v>131671</v>
          </cell>
        </row>
        <row r="32">
          <cell r="F32">
            <v>25176</v>
          </cell>
        </row>
        <row r="33">
          <cell r="F33">
            <v>13540</v>
          </cell>
        </row>
        <row r="34">
          <cell r="F34">
            <v>22252</v>
          </cell>
        </row>
        <row r="35">
          <cell r="F35">
            <v>179</v>
          </cell>
        </row>
        <row r="36">
          <cell r="F36">
            <v>7771</v>
          </cell>
        </row>
        <row r="37">
          <cell r="F37">
            <v>4</v>
          </cell>
        </row>
        <row r="38">
          <cell r="F38">
            <v>41007</v>
          </cell>
        </row>
        <row r="39">
          <cell r="F39">
            <v>1322</v>
          </cell>
        </row>
        <row r="40">
          <cell r="F40">
            <v>11100</v>
          </cell>
        </row>
        <row r="41">
          <cell r="F41">
            <v>87</v>
          </cell>
        </row>
        <row r="42">
          <cell r="F42">
            <v>7199</v>
          </cell>
        </row>
        <row r="43">
          <cell r="F43">
            <v>17976</v>
          </cell>
        </row>
        <row r="44">
          <cell r="F44">
            <v>897</v>
          </cell>
        </row>
        <row r="48">
          <cell r="F48">
            <v>119038.01</v>
          </cell>
        </row>
        <row r="51">
          <cell r="F51">
            <v>147579</v>
          </cell>
        </row>
        <row r="52">
          <cell r="F52">
            <v>18208</v>
          </cell>
        </row>
        <row r="55">
          <cell r="F55">
            <v>60065</v>
          </cell>
        </row>
        <row r="56">
          <cell r="F56">
            <v>10903</v>
          </cell>
        </row>
        <row r="57">
          <cell r="F57">
            <v>4553</v>
          </cell>
        </row>
        <row r="58">
          <cell r="F58">
            <v>1263</v>
          </cell>
        </row>
        <row r="59">
          <cell r="F59">
            <v>3479</v>
          </cell>
        </row>
        <row r="60">
          <cell r="F60">
            <v>59</v>
          </cell>
        </row>
        <row r="61">
          <cell r="F61">
            <v>3836</v>
          </cell>
        </row>
        <row r="62">
          <cell r="F62">
            <v>2105</v>
          </cell>
        </row>
        <row r="63">
          <cell r="F63">
            <v>2756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workbookViewId="0">
      <selection activeCell="T8" sqref="T8"/>
    </sheetView>
  </sheetViews>
  <sheetFormatPr defaultRowHeight="15" x14ac:dyDescent="0.25"/>
  <cols>
    <col min="3" max="3" width="33.7109375" customWidth="1"/>
    <col min="4" max="4" width="11" customWidth="1"/>
    <col min="5" max="5" width="12.5703125" customWidth="1"/>
    <col min="6" max="6" width="13.28515625" customWidth="1"/>
    <col min="7" max="7" width="12.85546875" customWidth="1"/>
    <col min="8" max="8" width="13.5703125" customWidth="1"/>
    <col min="9" max="9" width="14.28515625" customWidth="1"/>
    <col min="10" max="10" width="12.85546875" customWidth="1"/>
    <col min="11" max="11" width="13.5703125" customWidth="1"/>
    <col min="12" max="12" width="15.42578125" customWidth="1"/>
    <col min="13" max="13" width="12.7109375" customWidth="1"/>
    <col min="14" max="14" width="13" customWidth="1"/>
    <col min="15" max="15" width="14.85546875" customWidth="1"/>
    <col min="16" max="16" width="12.28515625" customWidth="1"/>
    <col min="17" max="17" width="13.85546875" customWidth="1"/>
    <col min="18" max="18" width="15.28515625" customWidth="1"/>
  </cols>
  <sheetData>
    <row r="1" spans="1:18" x14ac:dyDescent="0.25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300"/>
    </row>
    <row r="2" spans="1:18" x14ac:dyDescent="0.25">
      <c r="A2" s="301" t="s">
        <v>1</v>
      </c>
      <c r="B2" s="301" t="s">
        <v>2</v>
      </c>
      <c r="C2" s="301" t="s">
        <v>3</v>
      </c>
      <c r="D2" s="304" t="s">
        <v>4</v>
      </c>
      <c r="E2" s="305"/>
      <c r="F2" s="306"/>
      <c r="G2" s="304" t="s">
        <v>5</v>
      </c>
      <c r="H2" s="305"/>
      <c r="I2" s="306"/>
      <c r="J2" s="304" t="s">
        <v>6</v>
      </c>
      <c r="K2" s="305"/>
      <c r="L2" s="306"/>
      <c r="M2" s="304" t="s">
        <v>7</v>
      </c>
      <c r="N2" s="305"/>
      <c r="O2" s="306"/>
      <c r="P2" s="304" t="s">
        <v>8</v>
      </c>
      <c r="Q2" s="305"/>
      <c r="R2" s="306"/>
    </row>
    <row r="3" spans="1:18" x14ac:dyDescent="0.25">
      <c r="A3" s="302"/>
      <c r="B3" s="302"/>
      <c r="C3" s="302"/>
      <c r="D3" s="292" t="s">
        <v>9</v>
      </c>
      <c r="E3" s="293"/>
      <c r="F3" s="294"/>
      <c r="G3" s="292" t="s">
        <v>10</v>
      </c>
      <c r="H3" s="293"/>
      <c r="I3" s="294"/>
      <c r="J3" s="292" t="s">
        <v>11</v>
      </c>
      <c r="K3" s="293"/>
      <c r="L3" s="294"/>
      <c r="M3" s="292" t="s">
        <v>12</v>
      </c>
      <c r="N3" s="293"/>
      <c r="O3" s="294"/>
      <c r="P3" s="292"/>
      <c r="Q3" s="293"/>
      <c r="R3" s="294"/>
    </row>
    <row r="4" spans="1:18" ht="30" x14ac:dyDescent="0.25">
      <c r="A4" s="303"/>
      <c r="B4" s="303"/>
      <c r="C4" s="303"/>
      <c r="D4" s="1" t="s">
        <v>13</v>
      </c>
      <c r="E4" s="1" t="s">
        <v>14</v>
      </c>
      <c r="F4" s="1" t="s">
        <v>15</v>
      </c>
      <c r="G4" s="1" t="s">
        <v>13</v>
      </c>
      <c r="H4" s="1" t="s">
        <v>14</v>
      </c>
      <c r="I4" s="1" t="s">
        <v>15</v>
      </c>
      <c r="J4" s="1" t="s">
        <v>13</v>
      </c>
      <c r="K4" s="1" t="s">
        <v>14</v>
      </c>
      <c r="L4" s="1" t="s">
        <v>15</v>
      </c>
      <c r="M4" s="1" t="s">
        <v>13</v>
      </c>
      <c r="N4" s="1" t="s">
        <v>14</v>
      </c>
      <c r="O4" s="1" t="s">
        <v>15</v>
      </c>
      <c r="P4" s="1" t="s">
        <v>13</v>
      </c>
      <c r="Q4" s="1" t="s">
        <v>14</v>
      </c>
      <c r="R4" s="1" t="s">
        <v>15</v>
      </c>
    </row>
    <row r="5" spans="1:18" x14ac:dyDescent="0.25">
      <c r="A5" s="2">
        <v>1.1000000000000001</v>
      </c>
      <c r="B5" s="3"/>
      <c r="C5" s="2" t="s">
        <v>16</v>
      </c>
      <c r="D5" s="3">
        <v>1662</v>
      </c>
      <c r="E5" s="3">
        <v>7.24</v>
      </c>
      <c r="F5" s="3">
        <v>7.24</v>
      </c>
      <c r="G5" s="3">
        <v>15090</v>
      </c>
      <c r="H5" s="3">
        <v>391.87</v>
      </c>
      <c r="I5" s="3">
        <v>391.42</v>
      </c>
      <c r="J5" s="3">
        <v>8521</v>
      </c>
      <c r="K5" s="3">
        <v>699.53</v>
      </c>
      <c r="L5" s="3">
        <v>698.87</v>
      </c>
      <c r="M5" s="3">
        <v>330</v>
      </c>
      <c r="N5" s="3">
        <v>47.56</v>
      </c>
      <c r="O5" s="3">
        <v>47.56</v>
      </c>
      <c r="P5" s="3">
        <v>25603</v>
      </c>
      <c r="Q5" s="3">
        <v>1146.2</v>
      </c>
      <c r="R5" s="3">
        <v>1145.0999999999999</v>
      </c>
    </row>
    <row r="6" spans="1:18" x14ac:dyDescent="0.25">
      <c r="A6" s="2">
        <v>2.1</v>
      </c>
      <c r="B6" s="3"/>
      <c r="C6" s="2" t="s">
        <v>17</v>
      </c>
      <c r="D6" s="3">
        <v>4138</v>
      </c>
      <c r="E6" s="3">
        <v>14.48</v>
      </c>
      <c r="F6" s="3">
        <v>14.17</v>
      </c>
      <c r="G6" s="3">
        <v>16196</v>
      </c>
      <c r="H6" s="3">
        <v>434.94</v>
      </c>
      <c r="I6" s="3">
        <v>433.5</v>
      </c>
      <c r="J6" s="3">
        <v>8445</v>
      </c>
      <c r="K6" s="3">
        <v>742.24</v>
      </c>
      <c r="L6" s="3">
        <v>741.38</v>
      </c>
      <c r="M6" s="3">
        <v>413</v>
      </c>
      <c r="N6" s="3">
        <v>73.94</v>
      </c>
      <c r="O6" s="3">
        <v>73.94</v>
      </c>
      <c r="P6" s="3">
        <v>29192</v>
      </c>
      <c r="Q6" s="3">
        <v>1265.5999999999999</v>
      </c>
      <c r="R6" s="3">
        <v>1262.99</v>
      </c>
    </row>
    <row r="7" spans="1:18" x14ac:dyDescent="0.25">
      <c r="A7" s="2">
        <v>2.2000000000000002</v>
      </c>
      <c r="B7" s="3"/>
      <c r="C7" s="2" t="s">
        <v>18</v>
      </c>
      <c r="D7" s="3">
        <v>243</v>
      </c>
      <c r="E7" s="3">
        <v>0.94</v>
      </c>
      <c r="F7" s="3">
        <v>0.68</v>
      </c>
      <c r="G7" s="3">
        <v>4539</v>
      </c>
      <c r="H7" s="3">
        <v>88.03</v>
      </c>
      <c r="I7" s="3">
        <v>75.5</v>
      </c>
      <c r="J7" s="3">
        <v>1721</v>
      </c>
      <c r="K7" s="3">
        <v>127.04</v>
      </c>
      <c r="L7" s="3">
        <v>78.099999999999994</v>
      </c>
      <c r="M7" s="3">
        <v>0</v>
      </c>
      <c r="N7" s="3">
        <v>0</v>
      </c>
      <c r="O7" s="3">
        <v>0</v>
      </c>
      <c r="P7" s="3">
        <v>6503</v>
      </c>
      <c r="Q7" s="3">
        <v>216</v>
      </c>
      <c r="R7" s="3">
        <v>154.28</v>
      </c>
    </row>
    <row r="8" spans="1:18" x14ac:dyDescent="0.25">
      <c r="A8" s="2">
        <v>2.2999999999999998</v>
      </c>
      <c r="B8" s="3"/>
      <c r="C8" s="2" t="s">
        <v>19</v>
      </c>
      <c r="D8" s="3">
        <v>18283</v>
      </c>
      <c r="E8" s="3">
        <v>59.88</v>
      </c>
      <c r="F8" s="3">
        <v>59.88</v>
      </c>
      <c r="G8" s="3">
        <v>20565</v>
      </c>
      <c r="H8" s="3">
        <v>216.7</v>
      </c>
      <c r="I8" s="3">
        <v>216.68</v>
      </c>
      <c r="J8" s="3">
        <v>334</v>
      </c>
      <c r="K8" s="3">
        <v>21.43</v>
      </c>
      <c r="L8" s="3">
        <v>21.43</v>
      </c>
      <c r="M8" s="3">
        <v>35</v>
      </c>
      <c r="N8" s="3">
        <v>4.43</v>
      </c>
      <c r="O8" s="3">
        <v>4.43</v>
      </c>
      <c r="P8" s="3">
        <v>39217</v>
      </c>
      <c r="Q8" s="3">
        <v>302.44</v>
      </c>
      <c r="R8" s="3">
        <v>302.42</v>
      </c>
    </row>
    <row r="9" spans="1:18" x14ac:dyDescent="0.25">
      <c r="A9" s="2">
        <v>2.4</v>
      </c>
      <c r="B9" s="3"/>
      <c r="C9" s="2" t="s">
        <v>20</v>
      </c>
      <c r="D9" s="3">
        <v>1429</v>
      </c>
      <c r="E9" s="3">
        <v>3.69</v>
      </c>
      <c r="F9" s="3">
        <v>3.68</v>
      </c>
      <c r="G9" s="3">
        <v>4950</v>
      </c>
      <c r="H9" s="3">
        <v>129.38</v>
      </c>
      <c r="I9" s="3">
        <v>129.16999999999999</v>
      </c>
      <c r="J9" s="3">
        <v>2555</v>
      </c>
      <c r="K9" s="3">
        <v>222.7</v>
      </c>
      <c r="L9" s="3">
        <v>222.37</v>
      </c>
      <c r="M9" s="3">
        <v>2</v>
      </c>
      <c r="N9" s="3">
        <v>0.4</v>
      </c>
      <c r="O9" s="3">
        <v>0.4</v>
      </c>
      <c r="P9" s="3">
        <v>8936</v>
      </c>
      <c r="Q9" s="3">
        <v>356.18</v>
      </c>
      <c r="R9" s="3">
        <v>355.62</v>
      </c>
    </row>
    <row r="10" spans="1:18" x14ac:dyDescent="0.25">
      <c r="A10" s="2">
        <v>2.5</v>
      </c>
      <c r="B10" s="3"/>
      <c r="C10" s="2" t="s">
        <v>21</v>
      </c>
      <c r="D10" s="3">
        <v>296</v>
      </c>
      <c r="E10" s="3">
        <v>1</v>
      </c>
      <c r="F10" s="3">
        <v>0.83</v>
      </c>
      <c r="G10" s="3">
        <v>2426</v>
      </c>
      <c r="H10" s="3">
        <v>51.33</v>
      </c>
      <c r="I10" s="3">
        <v>48.32</v>
      </c>
      <c r="J10" s="3">
        <v>950</v>
      </c>
      <c r="K10" s="3">
        <v>79.53</v>
      </c>
      <c r="L10" s="3">
        <v>75.38</v>
      </c>
      <c r="M10" s="3">
        <v>3</v>
      </c>
      <c r="N10" s="3">
        <v>0.5</v>
      </c>
      <c r="O10" s="3">
        <v>0.46</v>
      </c>
      <c r="P10" s="3">
        <v>3675</v>
      </c>
      <c r="Q10" s="3">
        <v>132.36000000000001</v>
      </c>
      <c r="R10" s="3">
        <v>124.98</v>
      </c>
    </row>
    <row r="11" spans="1:18" x14ac:dyDescent="0.25">
      <c r="A11" s="2">
        <v>2.6</v>
      </c>
      <c r="B11" s="3"/>
      <c r="C11" s="2" t="s">
        <v>22</v>
      </c>
      <c r="D11" s="3">
        <v>155</v>
      </c>
      <c r="E11" s="3">
        <v>0.62</v>
      </c>
      <c r="F11" s="3">
        <v>0.62</v>
      </c>
      <c r="G11" s="3">
        <v>942</v>
      </c>
      <c r="H11" s="3">
        <v>19.05</v>
      </c>
      <c r="I11" s="3">
        <v>18.989999999999998</v>
      </c>
      <c r="J11" s="3">
        <v>503</v>
      </c>
      <c r="K11" s="3">
        <v>41.43</v>
      </c>
      <c r="L11" s="3">
        <v>41.43</v>
      </c>
      <c r="M11" s="3">
        <v>88</v>
      </c>
      <c r="N11" s="3">
        <v>13.94</v>
      </c>
      <c r="O11" s="3">
        <v>13.94</v>
      </c>
      <c r="P11" s="3">
        <v>1688</v>
      </c>
      <c r="Q11" s="3">
        <v>75.040000000000006</v>
      </c>
      <c r="R11" s="3">
        <v>74.98</v>
      </c>
    </row>
    <row r="12" spans="1:18" x14ac:dyDescent="0.25">
      <c r="A12" s="2">
        <v>2.7</v>
      </c>
      <c r="B12" s="3"/>
      <c r="C12" s="2" t="s">
        <v>23</v>
      </c>
      <c r="D12" s="3">
        <v>618</v>
      </c>
      <c r="E12" s="3">
        <v>1.8</v>
      </c>
      <c r="F12" s="3">
        <v>1.8</v>
      </c>
      <c r="G12" s="3">
        <v>576</v>
      </c>
      <c r="H12" s="3">
        <v>14.76</v>
      </c>
      <c r="I12" s="3">
        <v>14.65</v>
      </c>
      <c r="J12" s="3">
        <v>263</v>
      </c>
      <c r="K12" s="3">
        <v>20.37</v>
      </c>
      <c r="L12" s="3">
        <v>20.260000000000002</v>
      </c>
      <c r="M12" s="3">
        <v>20</v>
      </c>
      <c r="N12" s="3">
        <v>2.9</v>
      </c>
      <c r="O12" s="3">
        <v>2.9</v>
      </c>
      <c r="P12" s="3">
        <v>1477</v>
      </c>
      <c r="Q12" s="3">
        <v>39.83</v>
      </c>
      <c r="R12" s="3">
        <v>39.6</v>
      </c>
    </row>
    <row r="13" spans="1:18" x14ac:dyDescent="0.25">
      <c r="A13" s="2">
        <v>2.8</v>
      </c>
      <c r="B13" s="3"/>
      <c r="C13" s="2" t="s">
        <v>24</v>
      </c>
      <c r="D13" s="3">
        <v>2133</v>
      </c>
      <c r="E13" s="3">
        <v>9.41</v>
      </c>
      <c r="F13" s="3">
        <v>9.1</v>
      </c>
      <c r="G13" s="3">
        <v>12840</v>
      </c>
      <c r="H13" s="3">
        <v>294.89</v>
      </c>
      <c r="I13" s="3">
        <v>261.43</v>
      </c>
      <c r="J13" s="3">
        <v>5038</v>
      </c>
      <c r="K13" s="3">
        <v>423.37</v>
      </c>
      <c r="L13" s="3">
        <v>417.16</v>
      </c>
      <c r="M13" s="3">
        <v>55</v>
      </c>
      <c r="N13" s="3">
        <v>3.97</v>
      </c>
      <c r="O13" s="3">
        <v>3.83</v>
      </c>
      <c r="P13" s="3">
        <v>20066</v>
      </c>
      <c r="Q13" s="3">
        <v>731.64</v>
      </c>
      <c r="R13" s="3">
        <v>691.51</v>
      </c>
    </row>
    <row r="14" spans="1:18" x14ac:dyDescent="0.25">
      <c r="A14" s="2">
        <v>2.9</v>
      </c>
      <c r="B14" s="3"/>
      <c r="C14" s="2" t="s">
        <v>25</v>
      </c>
      <c r="D14" s="3">
        <v>847</v>
      </c>
      <c r="E14" s="3">
        <v>3.05</v>
      </c>
      <c r="F14" s="3">
        <v>2.2799999999999998</v>
      </c>
      <c r="G14" s="3">
        <v>7785</v>
      </c>
      <c r="H14" s="3">
        <v>170.5</v>
      </c>
      <c r="I14" s="3">
        <v>159.15</v>
      </c>
      <c r="J14" s="3">
        <v>1786</v>
      </c>
      <c r="K14" s="3">
        <v>151.05000000000001</v>
      </c>
      <c r="L14" s="3">
        <v>138.04</v>
      </c>
      <c r="M14" s="3">
        <v>4</v>
      </c>
      <c r="N14" s="3">
        <v>0.75</v>
      </c>
      <c r="O14" s="3">
        <v>0.75</v>
      </c>
      <c r="P14" s="3">
        <v>10422</v>
      </c>
      <c r="Q14" s="3">
        <v>325.35000000000002</v>
      </c>
      <c r="R14" s="3">
        <v>300.22000000000003</v>
      </c>
    </row>
    <row r="15" spans="1:18" x14ac:dyDescent="0.25">
      <c r="A15" s="2">
        <v>2.1</v>
      </c>
      <c r="B15" s="3"/>
      <c r="C15" s="2" t="s">
        <v>26</v>
      </c>
      <c r="D15" s="3">
        <v>123</v>
      </c>
      <c r="E15" s="3">
        <v>0.51</v>
      </c>
      <c r="F15" s="3">
        <v>0.51</v>
      </c>
      <c r="G15" s="3">
        <v>898</v>
      </c>
      <c r="H15" s="3">
        <v>26.13</v>
      </c>
      <c r="I15" s="3">
        <v>26.05</v>
      </c>
      <c r="J15" s="3">
        <v>463</v>
      </c>
      <c r="K15" s="3">
        <v>38.64</v>
      </c>
      <c r="L15" s="3">
        <v>38.549999999999997</v>
      </c>
      <c r="M15" s="3">
        <v>1</v>
      </c>
      <c r="N15" s="3">
        <v>0.2</v>
      </c>
      <c r="O15" s="3">
        <v>0.2</v>
      </c>
      <c r="P15" s="3">
        <v>1485</v>
      </c>
      <c r="Q15" s="3">
        <v>65.47</v>
      </c>
      <c r="R15" s="3">
        <v>65.31</v>
      </c>
    </row>
    <row r="16" spans="1:18" x14ac:dyDescent="0.25">
      <c r="A16" s="2">
        <v>2.11</v>
      </c>
      <c r="B16" s="3"/>
      <c r="C16" s="2" t="s">
        <v>27</v>
      </c>
      <c r="D16" s="3">
        <v>594</v>
      </c>
      <c r="E16" s="3">
        <v>2.15</v>
      </c>
      <c r="F16" s="3">
        <v>2.0499999999999998</v>
      </c>
      <c r="G16" s="3">
        <v>2424</v>
      </c>
      <c r="H16" s="3">
        <v>68.64</v>
      </c>
      <c r="I16" s="3">
        <v>68.239999999999995</v>
      </c>
      <c r="J16" s="3">
        <v>1623</v>
      </c>
      <c r="K16" s="3">
        <v>136.13999999999999</v>
      </c>
      <c r="L16" s="3">
        <v>133.83000000000001</v>
      </c>
      <c r="M16" s="3">
        <v>48</v>
      </c>
      <c r="N16" s="3">
        <v>7.05</v>
      </c>
      <c r="O16" s="3">
        <v>7.05</v>
      </c>
      <c r="P16" s="3">
        <v>4689</v>
      </c>
      <c r="Q16" s="3">
        <v>213.99</v>
      </c>
      <c r="R16" s="3">
        <v>211.17</v>
      </c>
    </row>
    <row r="17" spans="1:18" s="6" customFormat="1" x14ac:dyDescent="0.25">
      <c r="A17" s="5"/>
      <c r="B17" s="5"/>
      <c r="C17" s="5" t="s">
        <v>8</v>
      </c>
      <c r="D17" s="5">
        <f>SUM(D5:D16)</f>
        <v>30521</v>
      </c>
      <c r="E17" s="5">
        <f t="shared" ref="E17:R17" si="0">SUM(E5:E16)</f>
        <v>104.77000000000001</v>
      </c>
      <c r="F17" s="5">
        <f t="shared" si="0"/>
        <v>102.84</v>
      </c>
      <c r="G17" s="5">
        <f t="shared" si="0"/>
        <v>89231</v>
      </c>
      <c r="H17" s="5">
        <f t="shared" si="0"/>
        <v>1906.22</v>
      </c>
      <c r="I17" s="5">
        <f t="shared" si="0"/>
        <v>1843.1000000000004</v>
      </c>
      <c r="J17" s="5">
        <f t="shared" si="0"/>
        <v>32202</v>
      </c>
      <c r="K17" s="5">
        <f t="shared" si="0"/>
        <v>2703.47</v>
      </c>
      <c r="L17" s="5">
        <f t="shared" si="0"/>
        <v>2626.8</v>
      </c>
      <c r="M17" s="5">
        <f t="shared" si="0"/>
        <v>999</v>
      </c>
      <c r="N17" s="5">
        <f t="shared" si="0"/>
        <v>155.64000000000001</v>
      </c>
      <c r="O17" s="5">
        <f t="shared" si="0"/>
        <v>155.46000000000004</v>
      </c>
      <c r="P17" s="5">
        <f t="shared" si="0"/>
        <v>152953</v>
      </c>
      <c r="Q17" s="5">
        <f t="shared" si="0"/>
        <v>4870.1000000000004</v>
      </c>
      <c r="R17" s="5">
        <f t="shared" si="0"/>
        <v>4728.1800000000012</v>
      </c>
    </row>
    <row r="18" spans="1:18" x14ac:dyDescent="0.25">
      <c r="A18" s="2">
        <v>3</v>
      </c>
      <c r="B18" s="295" t="s">
        <v>28</v>
      </c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7"/>
      <c r="R18" s="4"/>
    </row>
    <row r="19" spans="1:18" x14ac:dyDescent="0.25">
      <c r="A19" s="2">
        <v>3.1</v>
      </c>
      <c r="B19" s="3"/>
      <c r="C19" s="2" t="s">
        <v>29</v>
      </c>
      <c r="D19" s="3">
        <v>2</v>
      </c>
      <c r="E19" s="3">
        <v>0.01</v>
      </c>
      <c r="F19" s="3">
        <v>0</v>
      </c>
      <c r="G19" s="3">
        <v>9</v>
      </c>
      <c r="H19" s="3">
        <v>0.3</v>
      </c>
      <c r="I19" s="3">
        <v>0.26</v>
      </c>
      <c r="J19" s="3">
        <v>8</v>
      </c>
      <c r="K19" s="3">
        <v>0.56999999999999995</v>
      </c>
      <c r="L19" s="3">
        <v>0.56000000000000005</v>
      </c>
      <c r="M19" s="3">
        <v>0</v>
      </c>
      <c r="N19" s="3">
        <v>0</v>
      </c>
      <c r="O19" s="3">
        <v>0</v>
      </c>
      <c r="P19" s="3">
        <v>19</v>
      </c>
      <c r="Q19" s="3">
        <v>0.87</v>
      </c>
      <c r="R19" s="3">
        <v>0.83</v>
      </c>
    </row>
    <row r="20" spans="1:18" x14ac:dyDescent="0.25">
      <c r="A20" s="2">
        <v>3.2</v>
      </c>
      <c r="B20" s="3"/>
      <c r="C20" s="2" t="s">
        <v>30</v>
      </c>
      <c r="D20" s="3">
        <v>2</v>
      </c>
      <c r="E20" s="3">
        <v>0</v>
      </c>
      <c r="F20" s="3">
        <v>0</v>
      </c>
      <c r="G20" s="3">
        <v>9</v>
      </c>
      <c r="H20" s="3">
        <v>0.39</v>
      </c>
      <c r="I20" s="3">
        <v>0.39</v>
      </c>
      <c r="J20" s="3">
        <v>7</v>
      </c>
      <c r="K20" s="3">
        <v>0.55000000000000004</v>
      </c>
      <c r="L20" s="3">
        <v>0.55000000000000004</v>
      </c>
      <c r="M20" s="3">
        <v>0</v>
      </c>
      <c r="N20" s="3">
        <v>0</v>
      </c>
      <c r="O20" s="3">
        <v>0</v>
      </c>
      <c r="P20" s="3">
        <v>18</v>
      </c>
      <c r="Q20" s="3">
        <v>0.94</v>
      </c>
      <c r="R20" s="3">
        <v>0.94</v>
      </c>
    </row>
    <row r="21" spans="1:18" x14ac:dyDescent="0.25">
      <c r="A21" s="2">
        <v>3.3</v>
      </c>
      <c r="B21" s="3"/>
      <c r="C21" s="2" t="s">
        <v>31</v>
      </c>
      <c r="D21" s="3">
        <v>20</v>
      </c>
      <c r="E21" s="3">
        <v>0.05</v>
      </c>
      <c r="F21" s="3">
        <v>0</v>
      </c>
      <c r="G21" s="3">
        <v>76</v>
      </c>
      <c r="H21" s="3">
        <v>2</v>
      </c>
      <c r="I21" s="3">
        <v>0.17</v>
      </c>
      <c r="J21" s="3">
        <v>18</v>
      </c>
      <c r="K21" s="3">
        <v>1.5</v>
      </c>
      <c r="L21" s="3">
        <v>0.82</v>
      </c>
      <c r="M21" s="3">
        <v>0</v>
      </c>
      <c r="N21" s="3">
        <v>0</v>
      </c>
      <c r="O21" s="3">
        <v>0</v>
      </c>
      <c r="P21" s="3">
        <v>114</v>
      </c>
      <c r="Q21" s="3">
        <v>3.55</v>
      </c>
      <c r="R21" s="3">
        <v>0.99</v>
      </c>
    </row>
    <row r="22" spans="1:18" x14ac:dyDescent="0.25">
      <c r="A22" s="2">
        <v>3.4</v>
      </c>
      <c r="B22" s="3"/>
      <c r="C22" s="2" t="s">
        <v>32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</row>
    <row r="23" spans="1:18" x14ac:dyDescent="0.25">
      <c r="A23" s="2">
        <v>3.5</v>
      </c>
      <c r="B23" s="3"/>
      <c r="C23" s="2" t="s">
        <v>33</v>
      </c>
      <c r="D23" s="3">
        <v>28608</v>
      </c>
      <c r="E23" s="3">
        <v>123.71</v>
      </c>
      <c r="F23" s="3">
        <v>123.71</v>
      </c>
      <c r="G23" s="3">
        <v>62946</v>
      </c>
      <c r="H23" s="3">
        <v>397.02</v>
      </c>
      <c r="I23" s="3">
        <v>397.02</v>
      </c>
      <c r="J23" s="3">
        <v>1</v>
      </c>
      <c r="K23" s="3">
        <v>7.0000000000000007E-2</v>
      </c>
      <c r="L23" s="3">
        <v>7.0000000000000007E-2</v>
      </c>
      <c r="M23" s="3">
        <v>0</v>
      </c>
      <c r="N23" s="3">
        <v>0</v>
      </c>
      <c r="O23" s="3">
        <v>0</v>
      </c>
      <c r="P23" s="3">
        <v>91555</v>
      </c>
      <c r="Q23" s="3">
        <v>520.79</v>
      </c>
      <c r="R23" s="3">
        <v>520.79</v>
      </c>
    </row>
    <row r="24" spans="1:18" x14ac:dyDescent="0.25">
      <c r="A24" s="2">
        <v>3.6</v>
      </c>
      <c r="B24" s="3"/>
      <c r="C24" s="2" t="s">
        <v>34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4</v>
      </c>
      <c r="K24" s="3">
        <v>0.4</v>
      </c>
      <c r="L24" s="3">
        <v>0.4</v>
      </c>
      <c r="M24" s="3">
        <v>0</v>
      </c>
      <c r="N24" s="3">
        <v>0</v>
      </c>
      <c r="O24" s="3">
        <v>0</v>
      </c>
      <c r="P24" s="3">
        <v>4</v>
      </c>
      <c r="Q24" s="3">
        <v>0.4</v>
      </c>
      <c r="R24" s="3">
        <v>0.4</v>
      </c>
    </row>
    <row r="25" spans="1:18" x14ac:dyDescent="0.25">
      <c r="A25" s="2">
        <v>3.7</v>
      </c>
      <c r="B25" s="3"/>
      <c r="C25" s="2" t="s">
        <v>35</v>
      </c>
      <c r="D25" s="3">
        <v>375</v>
      </c>
      <c r="E25" s="3">
        <v>1.54</v>
      </c>
      <c r="F25" s="3">
        <v>1.41</v>
      </c>
      <c r="G25" s="3">
        <v>19192</v>
      </c>
      <c r="H25" s="3">
        <v>610.01</v>
      </c>
      <c r="I25" s="3">
        <v>593.87</v>
      </c>
      <c r="J25" s="3">
        <v>5397</v>
      </c>
      <c r="K25" s="3">
        <v>372.3</v>
      </c>
      <c r="L25" s="3">
        <v>361.08</v>
      </c>
      <c r="M25" s="3">
        <v>285</v>
      </c>
      <c r="N25" s="3">
        <v>40.29</v>
      </c>
      <c r="O25" s="3">
        <v>39.4</v>
      </c>
      <c r="P25" s="3">
        <v>25249</v>
      </c>
      <c r="Q25" s="3">
        <v>1024.1300000000001</v>
      </c>
      <c r="R25" s="3">
        <v>995.76</v>
      </c>
    </row>
    <row r="26" spans="1:18" x14ac:dyDescent="0.25">
      <c r="A26" s="2">
        <v>3.8</v>
      </c>
      <c r="B26" s="3"/>
      <c r="C26" s="2" t="s">
        <v>36</v>
      </c>
      <c r="D26" s="3">
        <v>24537</v>
      </c>
      <c r="E26" s="3">
        <v>93.46</v>
      </c>
      <c r="F26" s="3">
        <v>93.46</v>
      </c>
      <c r="G26" s="3">
        <v>17740</v>
      </c>
      <c r="H26" s="3">
        <v>165.08</v>
      </c>
      <c r="I26" s="3">
        <v>165.08</v>
      </c>
      <c r="J26" s="3">
        <v>631</v>
      </c>
      <c r="K26" s="3">
        <v>49.01</v>
      </c>
      <c r="L26" s="3">
        <v>49.01</v>
      </c>
      <c r="M26" s="3">
        <v>30</v>
      </c>
      <c r="N26" s="3">
        <v>4.34</v>
      </c>
      <c r="O26" s="3">
        <v>4.34</v>
      </c>
      <c r="P26" s="3">
        <v>42938</v>
      </c>
      <c r="Q26" s="3">
        <v>311.89</v>
      </c>
      <c r="R26" s="3">
        <v>311.89</v>
      </c>
    </row>
    <row r="27" spans="1:18" x14ac:dyDescent="0.25">
      <c r="A27" s="2">
        <v>3.9</v>
      </c>
      <c r="B27" s="3"/>
      <c r="C27" s="2" t="s">
        <v>37</v>
      </c>
      <c r="D27" s="3">
        <v>41120</v>
      </c>
      <c r="E27" s="3">
        <v>143.13999999999999</v>
      </c>
      <c r="F27" s="3">
        <v>143.13999999999999</v>
      </c>
      <c r="G27" s="3">
        <v>36729</v>
      </c>
      <c r="H27" s="3">
        <v>401.47</v>
      </c>
      <c r="I27" s="3">
        <v>401.47</v>
      </c>
      <c r="J27" s="3">
        <v>604</v>
      </c>
      <c r="K27" s="3">
        <v>33.32</v>
      </c>
      <c r="L27" s="3">
        <v>33.32</v>
      </c>
      <c r="M27" s="3">
        <v>0</v>
      </c>
      <c r="N27" s="3">
        <v>0</v>
      </c>
      <c r="O27" s="3">
        <v>0</v>
      </c>
      <c r="P27" s="3">
        <v>78453</v>
      </c>
      <c r="Q27" s="3">
        <v>577.91999999999996</v>
      </c>
      <c r="R27" s="3">
        <v>577.91999999999996</v>
      </c>
    </row>
    <row r="28" spans="1:18" x14ac:dyDescent="0.25">
      <c r="A28" s="2">
        <v>3.1</v>
      </c>
      <c r="B28" s="3"/>
      <c r="C28" s="2" t="s">
        <v>38</v>
      </c>
      <c r="D28" s="3">
        <v>6688</v>
      </c>
      <c r="E28" s="3">
        <v>31.66</v>
      </c>
      <c r="F28" s="3">
        <v>28.64</v>
      </c>
      <c r="G28" s="3">
        <v>11430</v>
      </c>
      <c r="H28" s="3">
        <v>90.94</v>
      </c>
      <c r="I28" s="3">
        <v>88.38</v>
      </c>
      <c r="J28" s="3">
        <v>355</v>
      </c>
      <c r="K28" s="3">
        <v>26.16</v>
      </c>
      <c r="L28" s="3">
        <v>26.16</v>
      </c>
      <c r="M28" s="3">
        <v>0</v>
      </c>
      <c r="N28" s="3">
        <v>0</v>
      </c>
      <c r="O28" s="3">
        <v>0</v>
      </c>
      <c r="P28" s="3">
        <v>18473</v>
      </c>
      <c r="Q28" s="3">
        <v>148.77000000000001</v>
      </c>
      <c r="R28" s="3">
        <v>143.18</v>
      </c>
    </row>
    <row r="29" spans="1:18" x14ac:dyDescent="0.25">
      <c r="A29" s="2">
        <v>3.11</v>
      </c>
      <c r="B29" s="3"/>
      <c r="C29" s="2" t="s">
        <v>39</v>
      </c>
      <c r="D29" s="3">
        <v>4597</v>
      </c>
      <c r="E29" s="3">
        <v>19.88</v>
      </c>
      <c r="F29" s="3">
        <v>19.88</v>
      </c>
      <c r="G29" s="3">
        <v>14771</v>
      </c>
      <c r="H29" s="3">
        <v>301.51</v>
      </c>
      <c r="I29" s="3">
        <v>301.51</v>
      </c>
      <c r="J29" s="3">
        <v>4307</v>
      </c>
      <c r="K29" s="3">
        <v>315.70999999999998</v>
      </c>
      <c r="L29" s="3">
        <v>315.70999999999998</v>
      </c>
      <c r="M29" s="3">
        <v>44</v>
      </c>
      <c r="N29" s="3">
        <v>6.34</v>
      </c>
      <c r="O29" s="3">
        <v>6.34</v>
      </c>
      <c r="P29" s="3">
        <v>23719</v>
      </c>
      <c r="Q29" s="3">
        <v>643.44000000000005</v>
      </c>
      <c r="R29" s="3">
        <v>643.44000000000005</v>
      </c>
    </row>
    <row r="30" spans="1:18" x14ac:dyDescent="0.25">
      <c r="A30" s="2">
        <v>3.12</v>
      </c>
      <c r="B30" s="3"/>
      <c r="C30" s="2" t="s">
        <v>40</v>
      </c>
      <c r="D30" s="3">
        <v>1293</v>
      </c>
      <c r="E30" s="3">
        <v>5.23</v>
      </c>
      <c r="F30" s="3">
        <v>5.23</v>
      </c>
      <c r="G30" s="3">
        <v>55</v>
      </c>
      <c r="H30" s="3">
        <v>0.35</v>
      </c>
      <c r="I30" s="3">
        <v>0.35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1348</v>
      </c>
      <c r="Q30" s="3">
        <v>5.58</v>
      </c>
      <c r="R30" s="3">
        <v>5.58</v>
      </c>
    </row>
    <row r="31" spans="1:18" x14ac:dyDescent="0.25">
      <c r="A31" s="2">
        <v>3.13</v>
      </c>
      <c r="B31" s="3"/>
      <c r="C31" s="2" t="s">
        <v>41</v>
      </c>
      <c r="D31" s="3">
        <v>3434</v>
      </c>
      <c r="E31" s="3">
        <v>13.81</v>
      </c>
      <c r="F31" s="3">
        <v>13.81</v>
      </c>
      <c r="G31" s="3">
        <v>6234</v>
      </c>
      <c r="H31" s="3">
        <v>40.18</v>
      </c>
      <c r="I31" s="3">
        <v>40.18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9668</v>
      </c>
      <c r="Q31" s="3">
        <v>53.99</v>
      </c>
      <c r="R31" s="3">
        <v>53.99</v>
      </c>
    </row>
    <row r="32" spans="1:18" x14ac:dyDescent="0.25">
      <c r="A32" s="2">
        <v>3.14</v>
      </c>
      <c r="B32" s="3"/>
      <c r="C32" s="2" t="s">
        <v>42</v>
      </c>
      <c r="D32" s="3">
        <v>12420</v>
      </c>
      <c r="E32" s="3">
        <v>49.05</v>
      </c>
      <c r="F32" s="3">
        <v>49.05</v>
      </c>
      <c r="G32" s="3">
        <v>27242</v>
      </c>
      <c r="H32" s="3">
        <v>302.45</v>
      </c>
      <c r="I32" s="3">
        <v>302.45</v>
      </c>
      <c r="J32" s="3">
        <v>11</v>
      </c>
      <c r="K32" s="3">
        <v>0.75</v>
      </c>
      <c r="L32" s="3">
        <v>0.75</v>
      </c>
      <c r="M32" s="3">
        <v>0</v>
      </c>
      <c r="N32" s="3">
        <v>0</v>
      </c>
      <c r="O32" s="3">
        <v>0</v>
      </c>
      <c r="P32" s="3">
        <v>39673</v>
      </c>
      <c r="Q32" s="3">
        <v>352.25</v>
      </c>
      <c r="R32" s="3">
        <v>352.25</v>
      </c>
    </row>
    <row r="33" spans="1:18" x14ac:dyDescent="0.25">
      <c r="A33" s="2">
        <v>3.15</v>
      </c>
      <c r="B33" s="3"/>
      <c r="C33" s="2" t="s">
        <v>43</v>
      </c>
      <c r="D33" s="3">
        <v>6533</v>
      </c>
      <c r="E33" s="3">
        <v>25.74</v>
      </c>
      <c r="F33" s="3">
        <v>25.74</v>
      </c>
      <c r="G33" s="3">
        <v>20278</v>
      </c>
      <c r="H33" s="3">
        <v>297.63</v>
      </c>
      <c r="I33" s="3">
        <v>297.54000000000002</v>
      </c>
      <c r="J33" s="3">
        <v>867</v>
      </c>
      <c r="K33" s="3">
        <v>55.03</v>
      </c>
      <c r="L33" s="3">
        <v>55.03</v>
      </c>
      <c r="M33" s="3">
        <v>0</v>
      </c>
      <c r="N33" s="3">
        <v>0</v>
      </c>
      <c r="O33" s="3">
        <v>0</v>
      </c>
      <c r="P33" s="3">
        <v>27678</v>
      </c>
      <c r="Q33" s="3">
        <v>378.4</v>
      </c>
      <c r="R33" s="3">
        <v>378.31</v>
      </c>
    </row>
    <row r="34" spans="1:18" x14ac:dyDescent="0.25">
      <c r="A34" s="2">
        <v>3.16</v>
      </c>
      <c r="B34" s="3"/>
      <c r="C34" s="2" t="s">
        <v>44</v>
      </c>
      <c r="D34" s="3">
        <v>86</v>
      </c>
      <c r="E34" s="3">
        <v>0.38</v>
      </c>
      <c r="F34" s="3">
        <v>0.38</v>
      </c>
      <c r="G34" s="3">
        <v>810</v>
      </c>
      <c r="H34" s="3">
        <v>27.64</v>
      </c>
      <c r="I34" s="3">
        <v>27.64</v>
      </c>
      <c r="J34" s="3">
        <v>935</v>
      </c>
      <c r="K34" s="3">
        <v>79.12</v>
      </c>
      <c r="L34" s="3">
        <v>79.12</v>
      </c>
      <c r="M34" s="3">
        <v>33</v>
      </c>
      <c r="N34" s="3">
        <v>5.79</v>
      </c>
      <c r="O34" s="3">
        <v>5.79</v>
      </c>
      <c r="P34" s="3">
        <v>1864</v>
      </c>
      <c r="Q34" s="3">
        <v>112.93</v>
      </c>
      <c r="R34" s="3">
        <v>112.93</v>
      </c>
    </row>
    <row r="35" spans="1:18" s="6" customFormat="1" x14ac:dyDescent="0.25">
      <c r="A35" s="5"/>
      <c r="B35" s="5"/>
      <c r="C35" s="5" t="s">
        <v>8</v>
      </c>
      <c r="D35" s="5">
        <v>129715</v>
      </c>
      <c r="E35" s="5">
        <v>507.65</v>
      </c>
      <c r="F35" s="5">
        <v>504.45</v>
      </c>
      <c r="G35" s="5">
        <v>217521</v>
      </c>
      <c r="H35" s="5">
        <v>2636.96</v>
      </c>
      <c r="I35" s="5">
        <v>2616.29</v>
      </c>
      <c r="J35" s="5">
        <v>13145</v>
      </c>
      <c r="K35" s="5">
        <v>934.48</v>
      </c>
      <c r="L35" s="5">
        <v>922.58</v>
      </c>
      <c r="M35" s="5">
        <v>392</v>
      </c>
      <c r="N35" s="5">
        <v>56.76</v>
      </c>
      <c r="O35" s="5">
        <v>55.87</v>
      </c>
      <c r="P35" s="5">
        <v>360773</v>
      </c>
      <c r="Q35" s="5">
        <v>4135.8500000000004</v>
      </c>
      <c r="R35" s="5">
        <v>4099.1899999999996</v>
      </c>
    </row>
    <row r="36" spans="1:18" x14ac:dyDescent="0.25">
      <c r="A36" s="2">
        <v>4</v>
      </c>
      <c r="B36" s="295" t="s">
        <v>45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7"/>
      <c r="R36" s="4"/>
    </row>
    <row r="37" spans="1:18" x14ac:dyDescent="0.25">
      <c r="A37" s="2">
        <v>4.0999999999999996</v>
      </c>
      <c r="B37" s="3"/>
      <c r="C37" s="2" t="s">
        <v>46</v>
      </c>
      <c r="D37" s="3">
        <v>3878</v>
      </c>
      <c r="E37" s="3">
        <v>17.78</v>
      </c>
      <c r="F37" s="3">
        <v>17.78</v>
      </c>
      <c r="G37" s="3">
        <v>52533</v>
      </c>
      <c r="H37" s="3">
        <v>922.65</v>
      </c>
      <c r="I37" s="3">
        <v>922.65</v>
      </c>
      <c r="J37" s="3">
        <v>1351</v>
      </c>
      <c r="K37" s="3">
        <v>107.12</v>
      </c>
      <c r="L37" s="3">
        <v>107.12</v>
      </c>
      <c r="M37" s="3">
        <v>0</v>
      </c>
      <c r="N37" s="3">
        <v>0</v>
      </c>
      <c r="O37" s="3">
        <v>0</v>
      </c>
      <c r="P37" s="3">
        <v>57762</v>
      </c>
      <c r="Q37" s="3">
        <v>1047.54</v>
      </c>
      <c r="R37" s="3">
        <v>1047.54</v>
      </c>
    </row>
    <row r="38" spans="1:18" s="6" customFormat="1" x14ac:dyDescent="0.25">
      <c r="A38" s="5"/>
      <c r="B38" s="5"/>
      <c r="C38" s="5" t="s">
        <v>8</v>
      </c>
      <c r="D38" s="5">
        <v>3878</v>
      </c>
      <c r="E38" s="5">
        <v>17.78</v>
      </c>
      <c r="F38" s="5">
        <v>17.78</v>
      </c>
      <c r="G38" s="5">
        <v>52533</v>
      </c>
      <c r="H38" s="5">
        <v>922.65</v>
      </c>
      <c r="I38" s="5">
        <v>922.65</v>
      </c>
      <c r="J38" s="5">
        <v>1351</v>
      </c>
      <c r="K38" s="5">
        <v>107.12</v>
      </c>
      <c r="L38" s="5">
        <v>107.12</v>
      </c>
      <c r="M38" s="5">
        <v>0</v>
      </c>
      <c r="N38" s="5">
        <v>0</v>
      </c>
      <c r="O38" s="5">
        <v>0</v>
      </c>
      <c r="P38" s="5">
        <v>57762</v>
      </c>
      <c r="Q38" s="5">
        <v>1047.54</v>
      </c>
      <c r="R38" s="5">
        <v>1047.54</v>
      </c>
    </row>
    <row r="39" spans="1:18" x14ac:dyDescent="0.25">
      <c r="A39" s="2">
        <v>7</v>
      </c>
      <c r="B39" s="295" t="s">
        <v>47</v>
      </c>
      <c r="C39" s="296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7"/>
      <c r="R39" s="4"/>
    </row>
    <row r="40" spans="1:18" x14ac:dyDescent="0.25">
      <c r="A40" s="2">
        <v>7.1</v>
      </c>
      <c r="B40" s="3"/>
      <c r="C40" s="2" t="s">
        <v>48</v>
      </c>
      <c r="D40" s="3">
        <v>1</v>
      </c>
      <c r="E40" s="3">
        <v>0.01</v>
      </c>
      <c r="F40" s="3">
        <v>0.01</v>
      </c>
      <c r="G40" s="3">
        <v>20877</v>
      </c>
      <c r="H40" s="3">
        <v>127.59</v>
      </c>
      <c r="I40" s="3">
        <v>127.59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20878</v>
      </c>
      <c r="Q40" s="3">
        <v>127.6</v>
      </c>
      <c r="R40" s="3">
        <v>127.6</v>
      </c>
    </row>
    <row r="41" spans="1:18" x14ac:dyDescent="0.25">
      <c r="A41" s="2">
        <v>7.2</v>
      </c>
      <c r="B41" s="3"/>
      <c r="C41" s="2" t="s">
        <v>49</v>
      </c>
      <c r="D41" s="3">
        <v>2452</v>
      </c>
      <c r="E41" s="3">
        <v>9.84</v>
      </c>
      <c r="F41" s="3">
        <v>9.84</v>
      </c>
      <c r="G41" s="3">
        <v>2784</v>
      </c>
      <c r="H41" s="3">
        <v>18.03</v>
      </c>
      <c r="I41" s="3">
        <v>18.03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5236</v>
      </c>
      <c r="Q41" s="3">
        <v>27.87</v>
      </c>
      <c r="R41" s="3">
        <v>27.87</v>
      </c>
    </row>
    <row r="42" spans="1:18" x14ac:dyDescent="0.25">
      <c r="A42" s="2">
        <v>7.3</v>
      </c>
      <c r="B42" s="3"/>
      <c r="C42" s="2" t="s">
        <v>50</v>
      </c>
      <c r="D42" s="3">
        <v>13557</v>
      </c>
      <c r="E42" s="3">
        <v>57.36</v>
      </c>
      <c r="F42" s="3">
        <v>57.36</v>
      </c>
      <c r="G42" s="3">
        <v>26404</v>
      </c>
      <c r="H42" s="3">
        <v>223.47</v>
      </c>
      <c r="I42" s="3">
        <v>223.47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39961</v>
      </c>
      <c r="Q42" s="3">
        <v>280.82</v>
      </c>
      <c r="R42" s="3">
        <v>280.82</v>
      </c>
    </row>
    <row r="43" spans="1:18" x14ac:dyDescent="0.25">
      <c r="A43" s="2">
        <v>7.4</v>
      </c>
      <c r="B43" s="3"/>
      <c r="C43" s="2" t="s">
        <v>51</v>
      </c>
      <c r="D43" s="3">
        <v>16</v>
      </c>
      <c r="E43" s="3">
        <v>0.05</v>
      </c>
      <c r="F43" s="3">
        <v>0.03</v>
      </c>
      <c r="G43" s="3">
        <v>10402</v>
      </c>
      <c r="H43" s="3">
        <v>83.69</v>
      </c>
      <c r="I43" s="3">
        <v>83.69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10418</v>
      </c>
      <c r="Q43" s="3">
        <v>83.74</v>
      </c>
      <c r="R43" s="3">
        <v>83.72</v>
      </c>
    </row>
    <row r="44" spans="1:18" x14ac:dyDescent="0.25">
      <c r="A44" s="2">
        <v>7.5</v>
      </c>
      <c r="B44" s="3"/>
      <c r="C44" s="2" t="s">
        <v>52</v>
      </c>
      <c r="D44" s="3">
        <v>4131</v>
      </c>
      <c r="E44" s="3">
        <v>17.59</v>
      </c>
      <c r="F44" s="3">
        <v>17.59</v>
      </c>
      <c r="G44" s="3">
        <v>8721</v>
      </c>
      <c r="H44" s="3">
        <v>62.64</v>
      </c>
      <c r="I44" s="3">
        <v>62.64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12852</v>
      </c>
      <c r="Q44" s="3">
        <v>80.23</v>
      </c>
      <c r="R44" s="3">
        <v>80.23</v>
      </c>
    </row>
    <row r="45" spans="1:18" x14ac:dyDescent="0.25">
      <c r="A45" s="2">
        <v>7.6</v>
      </c>
      <c r="B45" s="3"/>
      <c r="C45" s="2" t="s">
        <v>53</v>
      </c>
      <c r="D45" s="3">
        <v>9508</v>
      </c>
      <c r="E45" s="3">
        <v>41.66</v>
      </c>
      <c r="F45" s="3">
        <v>41.66</v>
      </c>
      <c r="G45" s="3">
        <v>26321</v>
      </c>
      <c r="H45" s="3">
        <v>243.9</v>
      </c>
      <c r="I45" s="3">
        <v>243.9</v>
      </c>
      <c r="J45" s="3">
        <v>2811</v>
      </c>
      <c r="K45" s="3">
        <v>201.48</v>
      </c>
      <c r="L45" s="3">
        <v>201.48</v>
      </c>
      <c r="M45" s="3">
        <v>0</v>
      </c>
      <c r="N45" s="3">
        <v>0</v>
      </c>
      <c r="O45" s="3">
        <v>0</v>
      </c>
      <c r="P45" s="3">
        <v>38640</v>
      </c>
      <c r="Q45" s="3">
        <v>487.05</v>
      </c>
      <c r="R45" s="3">
        <v>487.05</v>
      </c>
    </row>
    <row r="46" spans="1:18" x14ac:dyDescent="0.25">
      <c r="A46" s="2">
        <v>7.7</v>
      </c>
      <c r="B46" s="3"/>
      <c r="C46" s="2" t="s">
        <v>54</v>
      </c>
      <c r="D46" s="3">
        <v>473</v>
      </c>
      <c r="E46" s="3">
        <v>2.2000000000000002</v>
      </c>
      <c r="F46" s="3">
        <v>2.2000000000000002</v>
      </c>
      <c r="G46" s="3">
        <v>566</v>
      </c>
      <c r="H46" s="3">
        <v>3.7</v>
      </c>
      <c r="I46" s="3">
        <v>3.7</v>
      </c>
      <c r="J46" s="3">
        <v>1</v>
      </c>
      <c r="K46" s="3">
        <v>0.1</v>
      </c>
      <c r="L46" s="3">
        <v>0.1</v>
      </c>
      <c r="M46" s="3">
        <v>0</v>
      </c>
      <c r="N46" s="3">
        <v>0</v>
      </c>
      <c r="O46" s="3">
        <v>0</v>
      </c>
      <c r="P46" s="3">
        <v>1040</v>
      </c>
      <c r="Q46" s="3">
        <v>6</v>
      </c>
      <c r="R46" s="3">
        <v>6</v>
      </c>
    </row>
    <row r="47" spans="1:18" x14ac:dyDescent="0.25">
      <c r="A47" s="2">
        <v>7.8</v>
      </c>
      <c r="B47" s="3"/>
      <c r="C47" s="2" t="s">
        <v>55</v>
      </c>
      <c r="D47" s="3">
        <v>728</v>
      </c>
      <c r="E47" s="3">
        <v>2.94</v>
      </c>
      <c r="F47" s="3">
        <v>2.94</v>
      </c>
      <c r="G47" s="3">
        <v>3913</v>
      </c>
      <c r="H47" s="3">
        <v>27.66</v>
      </c>
      <c r="I47" s="3">
        <v>27.66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4641</v>
      </c>
      <c r="Q47" s="3">
        <v>30.61</v>
      </c>
      <c r="R47" s="3">
        <v>30.61</v>
      </c>
    </row>
    <row r="48" spans="1:18" s="6" customFormat="1" x14ac:dyDescent="0.25">
      <c r="A48" s="5"/>
      <c r="B48" s="5"/>
      <c r="C48" s="5" t="s">
        <v>8</v>
      </c>
      <c r="D48" s="5">
        <v>30866</v>
      </c>
      <c r="E48" s="5">
        <v>131.66</v>
      </c>
      <c r="F48" s="5">
        <v>131.63999999999999</v>
      </c>
      <c r="G48" s="5">
        <v>99988</v>
      </c>
      <c r="H48" s="5">
        <v>790.68</v>
      </c>
      <c r="I48" s="5">
        <v>790.68</v>
      </c>
      <c r="J48" s="5">
        <v>2812</v>
      </c>
      <c r="K48" s="5">
        <v>201.58</v>
      </c>
      <c r="L48" s="5">
        <v>201.58</v>
      </c>
      <c r="M48" s="5">
        <v>0</v>
      </c>
      <c r="N48" s="5">
        <v>0</v>
      </c>
      <c r="O48" s="5">
        <v>0</v>
      </c>
      <c r="P48" s="5">
        <v>133666</v>
      </c>
      <c r="Q48" s="5">
        <v>1123.92</v>
      </c>
      <c r="R48" s="5">
        <v>1123.9000000000001</v>
      </c>
    </row>
    <row r="49" spans="1:18" x14ac:dyDescent="0.25">
      <c r="A49" s="5"/>
      <c r="B49" s="5"/>
      <c r="C49" s="5" t="s">
        <v>56</v>
      </c>
      <c r="D49" s="5">
        <f>D17+D35+D38+D48</f>
        <v>194980</v>
      </c>
      <c r="E49" s="5">
        <f t="shared" ref="E49:R49" si="1">E17+E35+E38+E48</f>
        <v>761.8599999999999</v>
      </c>
      <c r="F49" s="5">
        <f t="shared" si="1"/>
        <v>756.70999999999992</v>
      </c>
      <c r="G49" s="5">
        <f t="shared" si="1"/>
        <v>459273</v>
      </c>
      <c r="H49" s="5">
        <f t="shared" si="1"/>
        <v>6256.51</v>
      </c>
      <c r="I49" s="5">
        <f t="shared" si="1"/>
        <v>6172.72</v>
      </c>
      <c r="J49" s="5">
        <f t="shared" si="1"/>
        <v>49510</v>
      </c>
      <c r="K49" s="5">
        <f t="shared" si="1"/>
        <v>3946.6499999999996</v>
      </c>
      <c r="L49" s="5">
        <f t="shared" si="1"/>
        <v>3858.08</v>
      </c>
      <c r="M49" s="5">
        <f t="shared" si="1"/>
        <v>1391</v>
      </c>
      <c r="N49" s="5">
        <f t="shared" si="1"/>
        <v>212.4</v>
      </c>
      <c r="O49" s="5">
        <f t="shared" si="1"/>
        <v>211.33000000000004</v>
      </c>
      <c r="P49" s="5">
        <f t="shared" si="1"/>
        <v>705154</v>
      </c>
      <c r="Q49" s="5">
        <f t="shared" si="1"/>
        <v>11177.410000000002</v>
      </c>
      <c r="R49" s="5">
        <f t="shared" si="1"/>
        <v>10998.81</v>
      </c>
    </row>
  </sheetData>
  <mergeCells count="16">
    <mergeCell ref="B39:Q39"/>
    <mergeCell ref="A1:R1"/>
    <mergeCell ref="A2:A4"/>
    <mergeCell ref="B2:B4"/>
    <mergeCell ref="C2:C4"/>
    <mergeCell ref="D2:F2"/>
    <mergeCell ref="G2:I2"/>
    <mergeCell ref="J2:L2"/>
    <mergeCell ref="M2:O2"/>
    <mergeCell ref="P2:R3"/>
    <mergeCell ref="D3:F3"/>
    <mergeCell ref="G3:I3"/>
    <mergeCell ref="J3:L3"/>
    <mergeCell ref="M3:O3"/>
    <mergeCell ref="B18:Q18"/>
    <mergeCell ref="B36:Q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4195-480E-4B1E-86CB-3E31FA5C52A1}">
  <dimension ref="A1:N39"/>
  <sheetViews>
    <sheetView workbookViewId="0">
      <selection activeCell="O11" sqref="O11"/>
    </sheetView>
  </sheetViews>
  <sheetFormatPr defaultRowHeight="15" x14ac:dyDescent="0.25"/>
  <cols>
    <col min="2" max="2" width="15.85546875" bestFit="1" customWidth="1"/>
    <col min="3" max="3" width="22.42578125" bestFit="1" customWidth="1"/>
    <col min="4" max="4" width="13.85546875" customWidth="1"/>
    <col min="5" max="5" width="12.140625" customWidth="1"/>
    <col min="6" max="6" width="12.7109375" customWidth="1"/>
    <col min="7" max="7" width="12.28515625" customWidth="1"/>
    <col min="8" max="8" width="13" customWidth="1"/>
    <col min="9" max="9" width="12.7109375" customWidth="1"/>
    <col min="10" max="10" width="13.5703125" customWidth="1"/>
    <col min="11" max="11" width="11.42578125" customWidth="1"/>
    <col min="12" max="12" width="10.28515625" customWidth="1"/>
    <col min="13" max="13" width="11.140625" customWidth="1"/>
    <col min="14" max="14" width="13.42578125" customWidth="1"/>
  </cols>
  <sheetData>
    <row r="1" spans="1:14" ht="21" x14ac:dyDescent="0.25">
      <c r="A1" s="388" t="s">
        <v>281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90"/>
    </row>
    <row r="2" spans="1:14" x14ac:dyDescent="0.25">
      <c r="A2" s="391" t="s">
        <v>63</v>
      </c>
      <c r="B2" s="393" t="s">
        <v>282</v>
      </c>
      <c r="C2" s="395" t="s">
        <v>283</v>
      </c>
      <c r="D2" s="397" t="s">
        <v>284</v>
      </c>
      <c r="E2" s="398"/>
      <c r="F2" s="397" t="s">
        <v>285</v>
      </c>
      <c r="G2" s="398"/>
      <c r="H2" s="398"/>
      <c r="I2" s="397" t="s">
        <v>286</v>
      </c>
      <c r="J2" s="398"/>
      <c r="K2" s="399" t="s">
        <v>287</v>
      </c>
      <c r="L2" s="400"/>
      <c r="M2" s="399" t="s">
        <v>288</v>
      </c>
      <c r="N2" s="401"/>
    </row>
    <row r="3" spans="1:14" ht="60" x14ac:dyDescent="0.25">
      <c r="A3" s="392"/>
      <c r="B3" s="394"/>
      <c r="C3" s="396"/>
      <c r="D3" s="164" t="s">
        <v>289</v>
      </c>
      <c r="E3" s="164" t="s">
        <v>290</v>
      </c>
      <c r="F3" s="164" t="s">
        <v>291</v>
      </c>
      <c r="G3" s="164" t="s">
        <v>292</v>
      </c>
      <c r="H3" s="165" t="s">
        <v>293</v>
      </c>
      <c r="I3" s="164" t="s">
        <v>294</v>
      </c>
      <c r="J3" s="164" t="s">
        <v>295</v>
      </c>
      <c r="K3" s="164" t="s">
        <v>296</v>
      </c>
      <c r="L3" s="164" t="s">
        <v>297</v>
      </c>
      <c r="M3" s="164" t="s">
        <v>298</v>
      </c>
      <c r="N3" s="166" t="s">
        <v>299</v>
      </c>
    </row>
    <row r="4" spans="1:14" x14ac:dyDescent="0.25">
      <c r="A4" s="167">
        <v>1</v>
      </c>
      <c r="B4" s="168" t="s">
        <v>300</v>
      </c>
      <c r="C4" s="168" t="s">
        <v>17</v>
      </c>
      <c r="D4" s="169">
        <v>33</v>
      </c>
      <c r="E4" s="169">
        <v>1150</v>
      </c>
      <c r="F4" s="169">
        <v>17</v>
      </c>
      <c r="G4" s="169">
        <v>504</v>
      </c>
      <c r="H4" s="169">
        <v>356</v>
      </c>
      <c r="I4" s="169">
        <v>356</v>
      </c>
      <c r="J4" s="169">
        <v>0</v>
      </c>
      <c r="K4" s="169">
        <v>209</v>
      </c>
      <c r="L4" s="169">
        <v>147</v>
      </c>
      <c r="M4" s="170">
        <f>I4/G4</f>
        <v>0.70634920634920639</v>
      </c>
      <c r="N4" s="171">
        <f>K4/H4</f>
        <v>0.5870786516853933</v>
      </c>
    </row>
    <row r="5" spans="1:14" x14ac:dyDescent="0.25">
      <c r="A5" s="167">
        <f t="shared" ref="A5:A38" si="0">A4+1</f>
        <v>2</v>
      </c>
      <c r="B5" s="168" t="s">
        <v>301</v>
      </c>
      <c r="C5" s="168" t="s">
        <v>17</v>
      </c>
      <c r="D5" s="169">
        <v>38</v>
      </c>
      <c r="E5" s="169">
        <v>1150</v>
      </c>
      <c r="F5" s="169">
        <v>14</v>
      </c>
      <c r="G5" s="169">
        <v>382</v>
      </c>
      <c r="H5" s="169">
        <v>347</v>
      </c>
      <c r="I5" s="169">
        <v>347</v>
      </c>
      <c r="J5" s="169">
        <v>0</v>
      </c>
      <c r="K5" s="169">
        <v>156</v>
      </c>
      <c r="L5" s="169">
        <v>191</v>
      </c>
      <c r="M5" s="170">
        <f t="shared" ref="M5:M39" si="1">I5/G5</f>
        <v>0.90837696335078533</v>
      </c>
      <c r="N5" s="171">
        <f t="shared" ref="N5:N39" si="2">K5/H5</f>
        <v>0.44956772334293948</v>
      </c>
    </row>
    <row r="6" spans="1:14" x14ac:dyDescent="0.25">
      <c r="A6" s="167">
        <f t="shared" si="0"/>
        <v>3</v>
      </c>
      <c r="B6" s="168" t="s">
        <v>302</v>
      </c>
      <c r="C6" s="168" t="s">
        <v>17</v>
      </c>
      <c r="D6" s="169">
        <v>38</v>
      </c>
      <c r="E6" s="169">
        <v>1150</v>
      </c>
      <c r="F6" s="169">
        <v>15</v>
      </c>
      <c r="G6" s="169">
        <v>447</v>
      </c>
      <c r="H6" s="169">
        <v>247</v>
      </c>
      <c r="I6" s="169">
        <v>247</v>
      </c>
      <c r="J6" s="169">
        <v>0</v>
      </c>
      <c r="K6" s="169">
        <v>204</v>
      </c>
      <c r="L6" s="169">
        <v>43</v>
      </c>
      <c r="M6" s="170">
        <f t="shared" si="1"/>
        <v>0.55257270693512306</v>
      </c>
      <c r="N6" s="171">
        <f t="shared" si="2"/>
        <v>0.82591093117408909</v>
      </c>
    </row>
    <row r="7" spans="1:14" x14ac:dyDescent="0.25">
      <c r="A7" s="167">
        <f t="shared" si="0"/>
        <v>4</v>
      </c>
      <c r="B7" s="168" t="s">
        <v>303</v>
      </c>
      <c r="C7" s="168" t="s">
        <v>17</v>
      </c>
      <c r="D7" s="169">
        <v>46</v>
      </c>
      <c r="E7" s="169">
        <v>1150</v>
      </c>
      <c r="F7" s="169">
        <v>21</v>
      </c>
      <c r="G7" s="169">
        <v>596</v>
      </c>
      <c r="H7" s="169">
        <v>457</v>
      </c>
      <c r="I7" s="169">
        <v>442</v>
      </c>
      <c r="J7" s="169">
        <v>15</v>
      </c>
      <c r="K7" s="169">
        <v>243</v>
      </c>
      <c r="L7" s="169">
        <v>199</v>
      </c>
      <c r="M7" s="170">
        <f t="shared" si="1"/>
        <v>0.74161073825503354</v>
      </c>
      <c r="N7" s="171">
        <f t="shared" si="2"/>
        <v>0.53172866520787743</v>
      </c>
    </row>
    <row r="8" spans="1:14" x14ac:dyDescent="0.25">
      <c r="A8" s="167">
        <f t="shared" si="0"/>
        <v>5</v>
      </c>
      <c r="B8" s="168" t="s">
        <v>304</v>
      </c>
      <c r="C8" s="168" t="s">
        <v>17</v>
      </c>
      <c r="D8" s="169">
        <v>33</v>
      </c>
      <c r="E8" s="169">
        <v>1150</v>
      </c>
      <c r="F8" s="169">
        <v>14</v>
      </c>
      <c r="G8" s="169">
        <v>449</v>
      </c>
      <c r="H8" s="169">
        <v>329</v>
      </c>
      <c r="I8" s="169">
        <v>329</v>
      </c>
      <c r="J8" s="169">
        <v>0</v>
      </c>
      <c r="K8" s="169">
        <v>213</v>
      </c>
      <c r="L8" s="169">
        <v>116</v>
      </c>
      <c r="M8" s="170">
        <f t="shared" si="1"/>
        <v>0.732739420935412</v>
      </c>
      <c r="N8" s="171">
        <f t="shared" si="2"/>
        <v>0.64741641337386013</v>
      </c>
    </row>
    <row r="9" spans="1:14" x14ac:dyDescent="0.25">
      <c r="A9" s="167">
        <f t="shared" si="0"/>
        <v>6</v>
      </c>
      <c r="B9" s="168" t="s">
        <v>305</v>
      </c>
      <c r="C9" s="168" t="s">
        <v>17</v>
      </c>
      <c r="D9" s="169">
        <v>35</v>
      </c>
      <c r="E9" s="169">
        <v>1150</v>
      </c>
      <c r="F9" s="169">
        <v>16</v>
      </c>
      <c r="G9" s="169">
        <v>510</v>
      </c>
      <c r="H9" s="169">
        <v>216</v>
      </c>
      <c r="I9" s="169">
        <v>215</v>
      </c>
      <c r="J9" s="169">
        <v>1</v>
      </c>
      <c r="K9" s="169">
        <v>149</v>
      </c>
      <c r="L9" s="169">
        <v>66</v>
      </c>
      <c r="M9" s="170">
        <f t="shared" si="1"/>
        <v>0.42156862745098039</v>
      </c>
      <c r="N9" s="171">
        <f t="shared" si="2"/>
        <v>0.68981481481481477</v>
      </c>
    </row>
    <row r="10" spans="1:14" x14ac:dyDescent="0.25">
      <c r="A10" s="167">
        <f t="shared" si="0"/>
        <v>7</v>
      </c>
      <c r="B10" s="168" t="s">
        <v>306</v>
      </c>
      <c r="C10" s="168" t="s">
        <v>17</v>
      </c>
      <c r="D10" s="169">
        <v>38</v>
      </c>
      <c r="E10" s="169">
        <v>1150</v>
      </c>
      <c r="F10" s="169">
        <v>11</v>
      </c>
      <c r="G10" s="169">
        <v>335</v>
      </c>
      <c r="H10" s="169">
        <v>291</v>
      </c>
      <c r="I10" s="169">
        <v>291</v>
      </c>
      <c r="J10" s="169">
        <v>0</v>
      </c>
      <c r="K10" s="169">
        <v>202</v>
      </c>
      <c r="L10" s="169">
        <v>89</v>
      </c>
      <c r="M10" s="170">
        <f t="shared" si="1"/>
        <v>0.86865671641791042</v>
      </c>
      <c r="N10" s="171">
        <f t="shared" si="2"/>
        <v>0.69415807560137455</v>
      </c>
    </row>
    <row r="11" spans="1:14" x14ac:dyDescent="0.25">
      <c r="A11" s="167">
        <f t="shared" si="0"/>
        <v>8</v>
      </c>
      <c r="B11" s="168" t="s">
        <v>307</v>
      </c>
      <c r="C11" s="168" t="s">
        <v>17</v>
      </c>
      <c r="D11" s="169">
        <v>30</v>
      </c>
      <c r="E11" s="169">
        <v>1150</v>
      </c>
      <c r="F11" s="169">
        <v>15</v>
      </c>
      <c r="G11" s="169">
        <v>432</v>
      </c>
      <c r="H11" s="169">
        <v>330</v>
      </c>
      <c r="I11" s="169">
        <v>330</v>
      </c>
      <c r="J11" s="169">
        <v>0</v>
      </c>
      <c r="K11" s="169">
        <v>169</v>
      </c>
      <c r="L11" s="169">
        <v>161</v>
      </c>
      <c r="M11" s="170">
        <f t="shared" si="1"/>
        <v>0.76388888888888884</v>
      </c>
      <c r="N11" s="171">
        <f t="shared" si="2"/>
        <v>0.51212121212121209</v>
      </c>
    </row>
    <row r="12" spans="1:14" x14ac:dyDescent="0.25">
      <c r="A12" s="167">
        <f t="shared" si="0"/>
        <v>9</v>
      </c>
      <c r="B12" s="168" t="s">
        <v>308</v>
      </c>
      <c r="C12" s="168" t="s">
        <v>17</v>
      </c>
      <c r="D12" s="169">
        <v>40</v>
      </c>
      <c r="E12" s="169">
        <v>1150</v>
      </c>
      <c r="F12" s="169">
        <v>13</v>
      </c>
      <c r="G12" s="169">
        <v>412</v>
      </c>
      <c r="H12" s="169">
        <v>336</v>
      </c>
      <c r="I12" s="169">
        <v>336</v>
      </c>
      <c r="J12" s="169">
        <v>0</v>
      </c>
      <c r="K12" s="169">
        <v>190</v>
      </c>
      <c r="L12" s="169">
        <v>146</v>
      </c>
      <c r="M12" s="170">
        <f t="shared" si="1"/>
        <v>0.81553398058252424</v>
      </c>
      <c r="N12" s="171">
        <f t="shared" si="2"/>
        <v>0.56547619047619047</v>
      </c>
    </row>
    <row r="13" spans="1:14" x14ac:dyDescent="0.25">
      <c r="A13" s="167">
        <f t="shared" si="0"/>
        <v>10</v>
      </c>
      <c r="B13" s="168" t="s">
        <v>309</v>
      </c>
      <c r="C13" s="168" t="s">
        <v>17</v>
      </c>
      <c r="D13" s="169">
        <v>33</v>
      </c>
      <c r="E13" s="169">
        <v>1150</v>
      </c>
      <c r="F13" s="169">
        <v>17</v>
      </c>
      <c r="G13" s="169">
        <v>504</v>
      </c>
      <c r="H13" s="169">
        <v>401</v>
      </c>
      <c r="I13" s="169">
        <v>401</v>
      </c>
      <c r="J13" s="169">
        <v>0</v>
      </c>
      <c r="K13" s="169">
        <v>172</v>
      </c>
      <c r="L13" s="169">
        <v>229</v>
      </c>
      <c r="M13" s="170">
        <f t="shared" si="1"/>
        <v>0.79563492063492058</v>
      </c>
      <c r="N13" s="171">
        <f t="shared" si="2"/>
        <v>0.42892768079800497</v>
      </c>
    </row>
    <row r="14" spans="1:14" x14ac:dyDescent="0.25">
      <c r="A14" s="167">
        <f t="shared" si="0"/>
        <v>11</v>
      </c>
      <c r="B14" s="168" t="s">
        <v>310</v>
      </c>
      <c r="C14" s="168" t="s">
        <v>17</v>
      </c>
      <c r="D14" s="169">
        <v>33</v>
      </c>
      <c r="E14" s="169">
        <v>1150</v>
      </c>
      <c r="F14" s="169">
        <v>11</v>
      </c>
      <c r="G14" s="169">
        <v>324</v>
      </c>
      <c r="H14" s="169">
        <v>229</v>
      </c>
      <c r="I14" s="169">
        <v>228</v>
      </c>
      <c r="J14" s="169">
        <v>1</v>
      </c>
      <c r="K14" s="169">
        <v>48</v>
      </c>
      <c r="L14" s="169">
        <v>180</v>
      </c>
      <c r="M14" s="170">
        <f t="shared" si="1"/>
        <v>0.70370370370370372</v>
      </c>
      <c r="N14" s="171">
        <f t="shared" si="2"/>
        <v>0.20960698689956331</v>
      </c>
    </row>
    <row r="15" spans="1:14" x14ac:dyDescent="0.25">
      <c r="A15" s="167">
        <f t="shared" si="0"/>
        <v>12</v>
      </c>
      <c r="B15" s="168" t="s">
        <v>311</v>
      </c>
      <c r="C15" s="168" t="s">
        <v>17</v>
      </c>
      <c r="D15" s="169">
        <v>36</v>
      </c>
      <c r="E15" s="169">
        <v>1150</v>
      </c>
      <c r="F15" s="169">
        <v>18</v>
      </c>
      <c r="G15" s="169">
        <v>555</v>
      </c>
      <c r="H15" s="169">
        <v>132</v>
      </c>
      <c r="I15" s="169">
        <v>132</v>
      </c>
      <c r="J15" s="169">
        <v>0</v>
      </c>
      <c r="K15" s="169">
        <v>104</v>
      </c>
      <c r="L15" s="169">
        <v>28</v>
      </c>
      <c r="M15" s="170">
        <f t="shared" si="1"/>
        <v>0.23783783783783785</v>
      </c>
      <c r="N15" s="171">
        <f t="shared" si="2"/>
        <v>0.78787878787878785</v>
      </c>
    </row>
    <row r="16" spans="1:14" x14ac:dyDescent="0.25">
      <c r="A16" s="167">
        <f t="shared" si="0"/>
        <v>13</v>
      </c>
      <c r="B16" s="168" t="s">
        <v>312</v>
      </c>
      <c r="C16" s="168" t="s">
        <v>21</v>
      </c>
      <c r="D16" s="169">
        <v>38</v>
      </c>
      <c r="E16" s="169">
        <v>1150</v>
      </c>
      <c r="F16" s="169">
        <v>8</v>
      </c>
      <c r="G16" s="169">
        <v>211</v>
      </c>
      <c r="H16" s="169">
        <v>97</v>
      </c>
      <c r="I16" s="169">
        <v>97</v>
      </c>
      <c r="J16" s="169">
        <v>0</v>
      </c>
      <c r="K16" s="169">
        <v>48</v>
      </c>
      <c r="L16" s="169">
        <v>49</v>
      </c>
      <c r="M16" s="170">
        <f t="shared" si="1"/>
        <v>0.45971563981042651</v>
      </c>
      <c r="N16" s="171">
        <f t="shared" si="2"/>
        <v>0.49484536082474229</v>
      </c>
    </row>
    <row r="17" spans="1:14" x14ac:dyDescent="0.25">
      <c r="A17" s="167">
        <f t="shared" si="0"/>
        <v>14</v>
      </c>
      <c r="B17" s="168" t="s">
        <v>313</v>
      </c>
      <c r="C17" s="168" t="s">
        <v>35</v>
      </c>
      <c r="D17" s="169">
        <v>38</v>
      </c>
      <c r="E17" s="169">
        <v>1150</v>
      </c>
      <c r="F17" s="169">
        <v>19</v>
      </c>
      <c r="G17" s="169">
        <v>496</v>
      </c>
      <c r="H17" s="169">
        <v>306</v>
      </c>
      <c r="I17" s="169">
        <v>289</v>
      </c>
      <c r="J17" s="169">
        <v>17</v>
      </c>
      <c r="K17" s="169">
        <v>94</v>
      </c>
      <c r="L17" s="169">
        <v>195</v>
      </c>
      <c r="M17" s="170">
        <f t="shared" si="1"/>
        <v>0.58266129032258063</v>
      </c>
      <c r="N17" s="171">
        <f t="shared" si="2"/>
        <v>0.30718954248366015</v>
      </c>
    </row>
    <row r="18" spans="1:14" x14ac:dyDescent="0.25">
      <c r="A18" s="167">
        <f t="shared" si="0"/>
        <v>15</v>
      </c>
      <c r="B18" s="168" t="s">
        <v>314</v>
      </c>
      <c r="C18" s="168" t="s">
        <v>35</v>
      </c>
      <c r="D18" s="169">
        <v>40</v>
      </c>
      <c r="E18" s="169">
        <v>1150</v>
      </c>
      <c r="F18" s="169">
        <v>19</v>
      </c>
      <c r="G18" s="169">
        <v>503</v>
      </c>
      <c r="H18" s="169">
        <v>276</v>
      </c>
      <c r="I18" s="169">
        <v>258</v>
      </c>
      <c r="J18" s="169">
        <v>18</v>
      </c>
      <c r="K18" s="169">
        <v>151</v>
      </c>
      <c r="L18" s="169">
        <v>107</v>
      </c>
      <c r="M18" s="170">
        <f t="shared" si="1"/>
        <v>0.51292246520874751</v>
      </c>
      <c r="N18" s="171">
        <f t="shared" si="2"/>
        <v>0.54710144927536231</v>
      </c>
    </row>
    <row r="19" spans="1:14" x14ac:dyDescent="0.25">
      <c r="A19" s="167">
        <f t="shared" si="0"/>
        <v>16</v>
      </c>
      <c r="B19" s="168" t="s">
        <v>315</v>
      </c>
      <c r="C19" s="168" t="s">
        <v>24</v>
      </c>
      <c r="D19" s="169">
        <v>38</v>
      </c>
      <c r="E19" s="169">
        <v>1150</v>
      </c>
      <c r="F19" s="169">
        <v>15</v>
      </c>
      <c r="G19" s="169">
        <v>415</v>
      </c>
      <c r="H19" s="169">
        <v>213</v>
      </c>
      <c r="I19" s="169">
        <v>213</v>
      </c>
      <c r="J19" s="169">
        <v>0</v>
      </c>
      <c r="K19" s="169">
        <v>103</v>
      </c>
      <c r="L19" s="169">
        <v>110</v>
      </c>
      <c r="M19" s="170">
        <f t="shared" si="1"/>
        <v>0.51325301204819274</v>
      </c>
      <c r="N19" s="171">
        <f t="shared" si="2"/>
        <v>0.48356807511737088</v>
      </c>
    </row>
    <row r="20" spans="1:14" x14ac:dyDescent="0.25">
      <c r="A20" s="167">
        <f t="shared" si="0"/>
        <v>17</v>
      </c>
      <c r="B20" s="172" t="s">
        <v>316</v>
      </c>
      <c r="C20" s="168" t="s">
        <v>24</v>
      </c>
      <c r="D20" s="169">
        <v>33</v>
      </c>
      <c r="E20" s="169">
        <v>1150</v>
      </c>
      <c r="F20" s="169">
        <v>11</v>
      </c>
      <c r="G20" s="169">
        <v>287</v>
      </c>
      <c r="H20" s="169">
        <v>196</v>
      </c>
      <c r="I20" s="169">
        <v>196</v>
      </c>
      <c r="J20" s="169">
        <v>0</v>
      </c>
      <c r="K20" s="169">
        <v>101</v>
      </c>
      <c r="L20" s="169">
        <v>95</v>
      </c>
      <c r="M20" s="170">
        <f t="shared" si="1"/>
        <v>0.68292682926829273</v>
      </c>
      <c r="N20" s="171">
        <f t="shared" si="2"/>
        <v>0.51530612244897955</v>
      </c>
    </row>
    <row r="21" spans="1:14" x14ac:dyDescent="0.25">
      <c r="A21" s="167">
        <f t="shared" si="0"/>
        <v>18</v>
      </c>
      <c r="B21" s="168" t="s">
        <v>317</v>
      </c>
      <c r="C21" s="168" t="s">
        <v>24</v>
      </c>
      <c r="D21" s="169">
        <v>39</v>
      </c>
      <c r="E21" s="169">
        <v>1150</v>
      </c>
      <c r="F21" s="169">
        <v>17</v>
      </c>
      <c r="G21" s="169">
        <v>545</v>
      </c>
      <c r="H21" s="169">
        <v>236</v>
      </c>
      <c r="I21" s="169">
        <v>236</v>
      </c>
      <c r="J21" s="169">
        <v>0</v>
      </c>
      <c r="K21" s="169">
        <v>37</v>
      </c>
      <c r="L21" s="169">
        <v>199</v>
      </c>
      <c r="M21" s="170">
        <f t="shared" si="1"/>
        <v>0.43302752293577984</v>
      </c>
      <c r="N21" s="171">
        <f t="shared" si="2"/>
        <v>0.15677966101694915</v>
      </c>
    </row>
    <row r="22" spans="1:14" x14ac:dyDescent="0.25">
      <c r="A22" s="167">
        <f t="shared" si="0"/>
        <v>19</v>
      </c>
      <c r="B22" s="168" t="s">
        <v>318</v>
      </c>
      <c r="C22" s="168" t="s">
        <v>24</v>
      </c>
      <c r="D22" s="169">
        <v>32</v>
      </c>
      <c r="E22" s="169">
        <v>1150</v>
      </c>
      <c r="F22" s="169">
        <v>16</v>
      </c>
      <c r="G22" s="169">
        <v>551</v>
      </c>
      <c r="H22" s="169">
        <v>430</v>
      </c>
      <c r="I22" s="169">
        <v>421</v>
      </c>
      <c r="J22" s="169">
        <v>9</v>
      </c>
      <c r="K22" s="169">
        <v>200</v>
      </c>
      <c r="L22" s="169">
        <v>221</v>
      </c>
      <c r="M22" s="170">
        <f t="shared" si="1"/>
        <v>0.76406533575317603</v>
      </c>
      <c r="N22" s="171">
        <f t="shared" si="2"/>
        <v>0.46511627906976744</v>
      </c>
    </row>
    <row r="23" spans="1:14" x14ac:dyDescent="0.25">
      <c r="A23" s="167">
        <f t="shared" si="0"/>
        <v>20</v>
      </c>
      <c r="B23" s="168" t="s">
        <v>319</v>
      </c>
      <c r="C23" s="168" t="s">
        <v>24</v>
      </c>
      <c r="D23" s="169">
        <v>37</v>
      </c>
      <c r="E23" s="169">
        <v>1150</v>
      </c>
      <c r="F23" s="169">
        <v>12</v>
      </c>
      <c r="G23" s="169">
        <v>374</v>
      </c>
      <c r="H23" s="169">
        <v>128</v>
      </c>
      <c r="I23" s="169">
        <v>128</v>
      </c>
      <c r="J23" s="169">
        <v>0</v>
      </c>
      <c r="K23" s="169">
        <v>31</v>
      </c>
      <c r="L23" s="169">
        <v>97</v>
      </c>
      <c r="M23" s="170">
        <f t="shared" si="1"/>
        <v>0.34224598930481281</v>
      </c>
      <c r="N23" s="171">
        <f t="shared" si="2"/>
        <v>0.2421875</v>
      </c>
    </row>
    <row r="24" spans="1:14" x14ac:dyDescent="0.25">
      <c r="A24" s="167">
        <f t="shared" si="0"/>
        <v>21</v>
      </c>
      <c r="B24" s="168" t="s">
        <v>320</v>
      </c>
      <c r="C24" s="168" t="s">
        <v>24</v>
      </c>
      <c r="D24" s="169">
        <v>35</v>
      </c>
      <c r="E24" s="169">
        <v>1150</v>
      </c>
      <c r="F24" s="169">
        <v>16</v>
      </c>
      <c r="G24" s="169">
        <v>527</v>
      </c>
      <c r="H24" s="169">
        <v>179</v>
      </c>
      <c r="I24" s="169">
        <v>179</v>
      </c>
      <c r="J24" s="169">
        <v>0</v>
      </c>
      <c r="K24" s="169">
        <v>66</v>
      </c>
      <c r="L24" s="169">
        <v>113</v>
      </c>
      <c r="M24" s="170">
        <f t="shared" si="1"/>
        <v>0.3396584440227704</v>
      </c>
      <c r="N24" s="171">
        <f t="shared" si="2"/>
        <v>0.36871508379888268</v>
      </c>
    </row>
    <row r="25" spans="1:14" x14ac:dyDescent="0.25">
      <c r="A25" s="167">
        <f t="shared" si="0"/>
        <v>22</v>
      </c>
      <c r="B25" s="168" t="s">
        <v>321</v>
      </c>
      <c r="C25" s="168" t="s">
        <v>24</v>
      </c>
      <c r="D25" s="169">
        <v>39</v>
      </c>
      <c r="E25" s="169">
        <v>1150</v>
      </c>
      <c r="F25" s="169">
        <v>13</v>
      </c>
      <c r="G25" s="169">
        <v>384</v>
      </c>
      <c r="H25" s="169">
        <v>319</v>
      </c>
      <c r="I25" s="169">
        <v>313</v>
      </c>
      <c r="J25" s="169">
        <v>6</v>
      </c>
      <c r="K25" s="169">
        <v>218</v>
      </c>
      <c r="L25" s="169">
        <v>95</v>
      </c>
      <c r="M25" s="170">
        <f t="shared" si="1"/>
        <v>0.81510416666666663</v>
      </c>
      <c r="N25" s="171">
        <f t="shared" si="2"/>
        <v>0.68338557993730409</v>
      </c>
    </row>
    <row r="26" spans="1:14" x14ac:dyDescent="0.25">
      <c r="A26" s="167">
        <f t="shared" si="0"/>
        <v>23</v>
      </c>
      <c r="B26" s="168" t="s">
        <v>322</v>
      </c>
      <c r="C26" s="168" t="s">
        <v>323</v>
      </c>
      <c r="D26" s="169">
        <v>37</v>
      </c>
      <c r="E26" s="169">
        <v>1150</v>
      </c>
      <c r="F26" s="169">
        <v>19</v>
      </c>
      <c r="G26" s="169">
        <v>594</v>
      </c>
      <c r="H26" s="169">
        <v>429</v>
      </c>
      <c r="I26" s="169">
        <v>429</v>
      </c>
      <c r="J26" s="169">
        <v>0</v>
      </c>
      <c r="K26" s="169">
        <v>210</v>
      </c>
      <c r="L26" s="169">
        <v>219</v>
      </c>
      <c r="M26" s="170">
        <f t="shared" si="1"/>
        <v>0.72222222222222221</v>
      </c>
      <c r="N26" s="171">
        <f t="shared" si="2"/>
        <v>0.48951048951048953</v>
      </c>
    </row>
    <row r="27" spans="1:14" x14ac:dyDescent="0.25">
      <c r="A27" s="167">
        <f t="shared" si="0"/>
        <v>24</v>
      </c>
      <c r="B27" s="168" t="s">
        <v>324</v>
      </c>
      <c r="C27" s="168" t="s">
        <v>323</v>
      </c>
      <c r="D27" s="169">
        <v>33</v>
      </c>
      <c r="E27" s="169">
        <v>1150</v>
      </c>
      <c r="F27" s="169">
        <v>18</v>
      </c>
      <c r="G27" s="169">
        <v>555</v>
      </c>
      <c r="H27" s="169">
        <v>524</v>
      </c>
      <c r="I27" s="169">
        <v>495</v>
      </c>
      <c r="J27" s="169">
        <v>29</v>
      </c>
      <c r="K27" s="169">
        <v>242</v>
      </c>
      <c r="L27" s="169">
        <v>253</v>
      </c>
      <c r="M27" s="170">
        <f t="shared" si="1"/>
        <v>0.89189189189189189</v>
      </c>
      <c r="N27" s="171">
        <f t="shared" si="2"/>
        <v>0.46183206106870228</v>
      </c>
    </row>
    <row r="28" spans="1:14" x14ac:dyDescent="0.25">
      <c r="A28" s="167">
        <f t="shared" si="0"/>
        <v>25</v>
      </c>
      <c r="B28" s="168" t="s">
        <v>306</v>
      </c>
      <c r="C28" s="168" t="s">
        <v>323</v>
      </c>
      <c r="D28" s="169">
        <v>38</v>
      </c>
      <c r="E28" s="169">
        <v>1150</v>
      </c>
      <c r="F28" s="169">
        <v>22</v>
      </c>
      <c r="G28" s="169">
        <v>621</v>
      </c>
      <c r="H28" s="169">
        <v>375</v>
      </c>
      <c r="I28" s="169">
        <v>369</v>
      </c>
      <c r="J28" s="169">
        <v>6</v>
      </c>
      <c r="K28" s="169">
        <v>178</v>
      </c>
      <c r="L28" s="169">
        <v>191</v>
      </c>
      <c r="M28" s="170">
        <f t="shared" si="1"/>
        <v>0.59420289855072461</v>
      </c>
      <c r="N28" s="171">
        <f t="shared" si="2"/>
        <v>0.47466666666666668</v>
      </c>
    </row>
    <row r="29" spans="1:14" x14ac:dyDescent="0.25">
      <c r="A29" s="167">
        <f t="shared" si="0"/>
        <v>26</v>
      </c>
      <c r="B29" s="168" t="s">
        <v>325</v>
      </c>
      <c r="C29" s="168" t="s">
        <v>16</v>
      </c>
      <c r="D29" s="169">
        <v>40</v>
      </c>
      <c r="E29" s="169">
        <v>1150</v>
      </c>
      <c r="F29" s="169">
        <v>21</v>
      </c>
      <c r="G29" s="169">
        <v>588</v>
      </c>
      <c r="H29" s="169">
        <v>410</v>
      </c>
      <c r="I29" s="169">
        <v>410</v>
      </c>
      <c r="J29" s="169">
        <v>0</v>
      </c>
      <c r="K29" s="169">
        <v>258</v>
      </c>
      <c r="L29" s="169">
        <v>152</v>
      </c>
      <c r="M29" s="170">
        <f t="shared" si="1"/>
        <v>0.69727891156462585</v>
      </c>
      <c r="N29" s="171">
        <f t="shared" si="2"/>
        <v>0.62926829268292683</v>
      </c>
    </row>
    <row r="30" spans="1:14" x14ac:dyDescent="0.25">
      <c r="A30" s="167">
        <f t="shared" si="0"/>
        <v>27</v>
      </c>
      <c r="B30" s="168" t="s">
        <v>326</v>
      </c>
      <c r="C30" s="168" t="s">
        <v>16</v>
      </c>
      <c r="D30" s="169">
        <v>33</v>
      </c>
      <c r="E30" s="169">
        <v>1150</v>
      </c>
      <c r="F30" s="169">
        <v>18</v>
      </c>
      <c r="G30" s="169">
        <v>579</v>
      </c>
      <c r="H30" s="169">
        <v>412</v>
      </c>
      <c r="I30" s="169">
        <v>412</v>
      </c>
      <c r="J30" s="169">
        <v>0</v>
      </c>
      <c r="K30" s="169">
        <v>222</v>
      </c>
      <c r="L30" s="169">
        <v>190</v>
      </c>
      <c r="M30" s="170">
        <f t="shared" si="1"/>
        <v>0.7115716753022453</v>
      </c>
      <c r="N30" s="171">
        <f t="shared" si="2"/>
        <v>0.53883495145631066</v>
      </c>
    </row>
    <row r="31" spans="1:14" x14ac:dyDescent="0.25">
      <c r="A31" s="167">
        <f t="shared" si="0"/>
        <v>28</v>
      </c>
      <c r="B31" s="168" t="s">
        <v>327</v>
      </c>
      <c r="C31" s="168" t="s">
        <v>16</v>
      </c>
      <c r="D31" s="169">
        <v>41</v>
      </c>
      <c r="E31" s="169">
        <v>1150</v>
      </c>
      <c r="F31" s="169">
        <v>13</v>
      </c>
      <c r="G31" s="169">
        <v>420</v>
      </c>
      <c r="H31" s="169">
        <v>298</v>
      </c>
      <c r="I31" s="169">
        <v>298</v>
      </c>
      <c r="J31" s="169">
        <v>0</v>
      </c>
      <c r="K31" s="169">
        <v>169</v>
      </c>
      <c r="L31" s="169">
        <v>129</v>
      </c>
      <c r="M31" s="170">
        <f t="shared" si="1"/>
        <v>0.70952380952380956</v>
      </c>
      <c r="N31" s="171">
        <f t="shared" si="2"/>
        <v>0.56711409395973156</v>
      </c>
    </row>
    <row r="32" spans="1:14" x14ac:dyDescent="0.25">
      <c r="A32" s="167">
        <f t="shared" si="0"/>
        <v>29</v>
      </c>
      <c r="B32" s="168" t="s">
        <v>328</v>
      </c>
      <c r="C32" s="168" t="s">
        <v>16</v>
      </c>
      <c r="D32" s="169">
        <v>40</v>
      </c>
      <c r="E32" s="169">
        <v>1150</v>
      </c>
      <c r="F32" s="169">
        <v>18</v>
      </c>
      <c r="G32" s="169">
        <v>411</v>
      </c>
      <c r="H32" s="169">
        <v>254</v>
      </c>
      <c r="I32" s="169">
        <v>254</v>
      </c>
      <c r="J32" s="169">
        <v>0</v>
      </c>
      <c r="K32" s="169">
        <v>125</v>
      </c>
      <c r="L32" s="169">
        <v>129</v>
      </c>
      <c r="M32" s="170">
        <f t="shared" si="1"/>
        <v>0.61800486618004868</v>
      </c>
      <c r="N32" s="171">
        <f t="shared" si="2"/>
        <v>0.49212598425196852</v>
      </c>
    </row>
    <row r="33" spans="1:14" x14ac:dyDescent="0.25">
      <c r="A33" s="167">
        <f t="shared" si="0"/>
        <v>30</v>
      </c>
      <c r="B33" s="168" t="s">
        <v>329</v>
      </c>
      <c r="C33" s="168" t="s">
        <v>16</v>
      </c>
      <c r="D33" s="169">
        <v>41</v>
      </c>
      <c r="E33" s="169">
        <v>1150</v>
      </c>
      <c r="F33" s="169">
        <v>14</v>
      </c>
      <c r="G33" s="169">
        <v>422</v>
      </c>
      <c r="H33" s="169">
        <v>303</v>
      </c>
      <c r="I33" s="169">
        <v>303</v>
      </c>
      <c r="J33" s="169">
        <v>0</v>
      </c>
      <c r="K33" s="169">
        <v>157</v>
      </c>
      <c r="L33" s="169">
        <v>146</v>
      </c>
      <c r="M33" s="170">
        <f t="shared" si="1"/>
        <v>0.71800947867298581</v>
      </c>
      <c r="N33" s="171">
        <f t="shared" si="2"/>
        <v>0.5181518151815182</v>
      </c>
    </row>
    <row r="34" spans="1:14" x14ac:dyDescent="0.25">
      <c r="A34" s="167">
        <f t="shared" si="0"/>
        <v>31</v>
      </c>
      <c r="B34" s="168" t="s">
        <v>330</v>
      </c>
      <c r="C34" s="168" t="s">
        <v>16</v>
      </c>
      <c r="D34" s="169">
        <v>42</v>
      </c>
      <c r="E34" s="169">
        <v>1150</v>
      </c>
      <c r="F34" s="169">
        <v>24</v>
      </c>
      <c r="G34" s="169">
        <v>597</v>
      </c>
      <c r="H34" s="169">
        <v>217</v>
      </c>
      <c r="I34" s="169">
        <v>217</v>
      </c>
      <c r="J34" s="169">
        <v>0</v>
      </c>
      <c r="K34" s="169">
        <v>115</v>
      </c>
      <c r="L34" s="169">
        <v>102</v>
      </c>
      <c r="M34" s="170">
        <f t="shared" si="1"/>
        <v>0.36348408710217756</v>
      </c>
      <c r="N34" s="171">
        <f t="shared" si="2"/>
        <v>0.52995391705069128</v>
      </c>
    </row>
    <row r="35" spans="1:14" x14ac:dyDescent="0.25">
      <c r="A35" s="167">
        <f t="shared" si="0"/>
        <v>32</v>
      </c>
      <c r="B35" s="168" t="s">
        <v>331</v>
      </c>
      <c r="C35" s="168" t="s">
        <v>16</v>
      </c>
      <c r="D35" s="169">
        <v>42</v>
      </c>
      <c r="E35" s="169">
        <v>1150</v>
      </c>
      <c r="F35" s="169">
        <v>16</v>
      </c>
      <c r="G35" s="169">
        <v>407</v>
      </c>
      <c r="H35" s="169">
        <v>253</v>
      </c>
      <c r="I35" s="169">
        <v>253</v>
      </c>
      <c r="J35" s="169">
        <v>0</v>
      </c>
      <c r="K35" s="169">
        <v>207</v>
      </c>
      <c r="L35" s="169">
        <v>46</v>
      </c>
      <c r="M35" s="170">
        <f t="shared" si="1"/>
        <v>0.6216216216216216</v>
      </c>
      <c r="N35" s="171">
        <f t="shared" si="2"/>
        <v>0.81818181818181823</v>
      </c>
    </row>
    <row r="36" spans="1:14" x14ac:dyDescent="0.25">
      <c r="A36" s="167">
        <f t="shared" si="0"/>
        <v>33</v>
      </c>
      <c r="B36" s="168" t="s">
        <v>332</v>
      </c>
      <c r="C36" s="168" t="s">
        <v>16</v>
      </c>
      <c r="D36" s="169">
        <v>40</v>
      </c>
      <c r="E36" s="169">
        <v>1150</v>
      </c>
      <c r="F36" s="169">
        <v>22</v>
      </c>
      <c r="G36" s="169">
        <v>601</v>
      </c>
      <c r="H36" s="169">
        <v>422</v>
      </c>
      <c r="I36" s="169">
        <v>422</v>
      </c>
      <c r="J36" s="169">
        <v>0</v>
      </c>
      <c r="K36" s="169">
        <v>190</v>
      </c>
      <c r="L36" s="169">
        <v>232</v>
      </c>
      <c r="M36" s="170">
        <f t="shared" si="1"/>
        <v>0.70216306156405994</v>
      </c>
      <c r="N36" s="171">
        <f t="shared" si="2"/>
        <v>0.45023696682464454</v>
      </c>
    </row>
    <row r="37" spans="1:14" x14ac:dyDescent="0.25">
      <c r="A37" s="167">
        <f t="shared" si="0"/>
        <v>34</v>
      </c>
      <c r="B37" s="168" t="s">
        <v>333</v>
      </c>
      <c r="C37" s="168" t="s">
        <v>27</v>
      </c>
      <c r="D37" s="169">
        <v>34</v>
      </c>
      <c r="E37" s="169">
        <v>1150</v>
      </c>
      <c r="F37" s="169">
        <v>11</v>
      </c>
      <c r="G37" s="169">
        <v>314</v>
      </c>
      <c r="H37" s="169">
        <v>155</v>
      </c>
      <c r="I37" s="169">
        <v>155</v>
      </c>
      <c r="J37" s="169">
        <v>0</v>
      </c>
      <c r="K37" s="169">
        <v>56</v>
      </c>
      <c r="L37" s="169">
        <v>99</v>
      </c>
      <c r="M37" s="170">
        <f t="shared" si="1"/>
        <v>0.49363057324840764</v>
      </c>
      <c r="N37" s="171">
        <f t="shared" si="2"/>
        <v>0.36129032258064514</v>
      </c>
    </row>
    <row r="38" spans="1:14" x14ac:dyDescent="0.25">
      <c r="A38" s="167">
        <f t="shared" si="0"/>
        <v>35</v>
      </c>
      <c r="B38" s="168" t="s">
        <v>334</v>
      </c>
      <c r="C38" s="168" t="s">
        <v>27</v>
      </c>
      <c r="D38" s="169">
        <v>34</v>
      </c>
      <c r="E38" s="169">
        <v>1150</v>
      </c>
      <c r="F38" s="169">
        <v>12</v>
      </c>
      <c r="G38" s="169">
        <v>346</v>
      </c>
      <c r="H38" s="169">
        <v>65</v>
      </c>
      <c r="I38" s="169">
        <v>65</v>
      </c>
      <c r="J38" s="169">
        <v>0</v>
      </c>
      <c r="K38" s="169">
        <v>43</v>
      </c>
      <c r="L38" s="169">
        <v>22</v>
      </c>
      <c r="M38" s="170">
        <f t="shared" si="1"/>
        <v>0.18786127167630057</v>
      </c>
      <c r="N38" s="171">
        <f t="shared" si="2"/>
        <v>0.66153846153846152</v>
      </c>
    </row>
    <row r="39" spans="1:14" ht="15.75" thickBot="1" x14ac:dyDescent="0.3">
      <c r="A39" s="385" t="s">
        <v>8</v>
      </c>
      <c r="B39" s="386"/>
      <c r="C39" s="387"/>
      <c r="D39" s="173">
        <f>SUM(D4:D38)</f>
        <v>1297</v>
      </c>
      <c r="E39" s="173">
        <f t="shared" ref="E39:L39" si="3">SUM(E4:E38)</f>
        <v>40250</v>
      </c>
      <c r="F39" s="173">
        <f t="shared" si="3"/>
        <v>556</v>
      </c>
      <c r="G39" s="173">
        <f t="shared" si="3"/>
        <v>16198</v>
      </c>
      <c r="H39" s="173">
        <v>10168</v>
      </c>
      <c r="I39" s="173">
        <v>10066</v>
      </c>
      <c r="J39" s="173">
        <f t="shared" si="3"/>
        <v>102</v>
      </c>
      <c r="K39" s="173">
        <f t="shared" si="3"/>
        <v>5280</v>
      </c>
      <c r="L39" s="173">
        <f t="shared" si="3"/>
        <v>4786</v>
      </c>
      <c r="M39" s="174">
        <f t="shared" si="1"/>
        <v>0.62143474503025065</v>
      </c>
      <c r="N39" s="175">
        <f t="shared" si="2"/>
        <v>0.51927616050354053</v>
      </c>
    </row>
  </sheetData>
  <mergeCells count="10">
    <mergeCell ref="A39:C39"/>
    <mergeCell ref="A1:N1"/>
    <mergeCell ref="A2:A3"/>
    <mergeCell ref="B2:B3"/>
    <mergeCell ref="C2:C3"/>
    <mergeCell ref="D2:E2"/>
    <mergeCell ref="F2:H2"/>
    <mergeCell ref="I2:J2"/>
    <mergeCell ref="K2:L2"/>
    <mergeCell ref="M2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3098-F280-4F02-A020-FB1FCDD7A7F5}">
  <dimension ref="A1:G44"/>
  <sheetViews>
    <sheetView workbookViewId="0">
      <selection activeCell="G21" sqref="G21"/>
    </sheetView>
  </sheetViews>
  <sheetFormatPr defaultRowHeight="15" x14ac:dyDescent="0.25"/>
  <cols>
    <col min="1" max="1" width="6.140625" bestFit="1" customWidth="1"/>
    <col min="2" max="2" width="20.7109375" customWidth="1"/>
    <col min="3" max="3" width="6.7109375" bestFit="1" customWidth="1"/>
    <col min="4" max="4" width="22.5703125" customWidth="1"/>
    <col min="5" max="5" width="18.7109375" customWidth="1"/>
    <col min="6" max="6" width="22.28515625" customWidth="1"/>
    <col min="7" max="7" width="132.5703125" bestFit="1" customWidth="1"/>
  </cols>
  <sheetData>
    <row r="1" spans="1:7" ht="21.75" thickBot="1" x14ac:dyDescent="0.4">
      <c r="A1" s="402" t="s">
        <v>335</v>
      </c>
      <c r="B1" s="403"/>
      <c r="C1" s="403"/>
      <c r="D1" s="403"/>
      <c r="E1" s="403"/>
      <c r="F1" s="403"/>
      <c r="G1" s="404"/>
    </row>
    <row r="2" spans="1:7" ht="32.25" thickBot="1" x14ac:dyDescent="0.3">
      <c r="A2" s="179" t="s">
        <v>336</v>
      </c>
      <c r="B2" s="180" t="s">
        <v>337</v>
      </c>
      <c r="C2" s="193" t="s">
        <v>338</v>
      </c>
      <c r="D2" s="180" t="s">
        <v>339</v>
      </c>
      <c r="E2" s="180" t="s">
        <v>340</v>
      </c>
      <c r="F2" s="193" t="s">
        <v>341</v>
      </c>
      <c r="G2" s="181" t="s">
        <v>342</v>
      </c>
    </row>
    <row r="3" spans="1:7" ht="15.75" x14ac:dyDescent="0.25">
      <c r="A3" s="212">
        <v>1</v>
      </c>
      <c r="B3" s="213" t="s">
        <v>185</v>
      </c>
      <c r="C3" s="214">
        <v>51001</v>
      </c>
      <c r="D3" s="215" t="s">
        <v>185</v>
      </c>
      <c r="E3" s="216" t="s">
        <v>343</v>
      </c>
      <c r="F3" s="214" t="s">
        <v>17</v>
      </c>
      <c r="G3" s="217" t="s">
        <v>344</v>
      </c>
    </row>
    <row r="4" spans="1:7" ht="15.75" x14ac:dyDescent="0.25">
      <c r="A4" s="196">
        <v>2</v>
      </c>
      <c r="B4" s="184" t="s">
        <v>164</v>
      </c>
      <c r="C4" s="185">
        <v>50201</v>
      </c>
      <c r="D4" s="184" t="s">
        <v>164</v>
      </c>
      <c r="E4" s="177" t="s">
        <v>343</v>
      </c>
      <c r="F4" s="185" t="s">
        <v>24</v>
      </c>
      <c r="G4" s="198" t="s">
        <v>345</v>
      </c>
    </row>
    <row r="5" spans="1:7" ht="15.75" x14ac:dyDescent="0.25">
      <c r="A5" s="196">
        <v>3</v>
      </c>
      <c r="B5" s="187" t="s">
        <v>346</v>
      </c>
      <c r="C5" s="194">
        <v>54101</v>
      </c>
      <c r="D5" s="56" t="s">
        <v>347</v>
      </c>
      <c r="E5" s="187" t="s">
        <v>346</v>
      </c>
      <c r="F5" s="178" t="s">
        <v>16</v>
      </c>
      <c r="G5" s="191" t="s">
        <v>348</v>
      </c>
    </row>
    <row r="6" spans="1:7" ht="15.75" x14ac:dyDescent="0.25">
      <c r="A6" s="196">
        <v>4</v>
      </c>
      <c r="B6" s="176" t="s">
        <v>178</v>
      </c>
      <c r="C6" s="178">
        <v>53401</v>
      </c>
      <c r="D6" s="56" t="s">
        <v>178</v>
      </c>
      <c r="E6" s="177" t="s">
        <v>343</v>
      </c>
      <c r="F6" s="178" t="s">
        <v>17</v>
      </c>
      <c r="G6" s="191" t="s">
        <v>349</v>
      </c>
    </row>
    <row r="7" spans="1:7" ht="15.75" x14ac:dyDescent="0.25">
      <c r="A7" s="196">
        <v>5</v>
      </c>
      <c r="B7" s="187" t="s">
        <v>191</v>
      </c>
      <c r="C7" s="178">
        <v>51201</v>
      </c>
      <c r="D7" s="56" t="s">
        <v>181</v>
      </c>
      <c r="E7" s="187" t="s">
        <v>346</v>
      </c>
      <c r="F7" s="178" t="s">
        <v>21</v>
      </c>
      <c r="G7" s="191" t="s">
        <v>350</v>
      </c>
    </row>
    <row r="8" spans="1:7" ht="15.75" x14ac:dyDescent="0.25">
      <c r="A8" s="196">
        <v>6</v>
      </c>
      <c r="B8" s="187" t="s">
        <v>346</v>
      </c>
      <c r="C8" s="186">
        <v>52301</v>
      </c>
      <c r="D8" s="176" t="s">
        <v>176</v>
      </c>
      <c r="E8" s="187" t="s">
        <v>346</v>
      </c>
      <c r="F8" s="178" t="s">
        <v>16</v>
      </c>
      <c r="G8" s="191" t="s">
        <v>348</v>
      </c>
    </row>
    <row r="9" spans="1:7" ht="15.75" x14ac:dyDescent="0.25">
      <c r="A9" s="196">
        <v>7</v>
      </c>
      <c r="B9" s="187" t="s">
        <v>185</v>
      </c>
      <c r="C9" s="186">
        <v>54201</v>
      </c>
      <c r="D9" s="176" t="s">
        <v>193</v>
      </c>
      <c r="E9" s="187" t="s">
        <v>346</v>
      </c>
      <c r="F9" s="178" t="s">
        <v>17</v>
      </c>
      <c r="G9" s="191"/>
    </row>
    <row r="10" spans="1:7" ht="15.75" x14ac:dyDescent="0.25">
      <c r="A10" s="196">
        <v>8</v>
      </c>
      <c r="B10" s="184" t="s">
        <v>190</v>
      </c>
      <c r="C10" s="186">
        <v>50401</v>
      </c>
      <c r="D10" s="184" t="s">
        <v>190</v>
      </c>
      <c r="E10" s="177" t="s">
        <v>343</v>
      </c>
      <c r="F10" s="185" t="s">
        <v>24</v>
      </c>
      <c r="G10" s="199" t="s">
        <v>351</v>
      </c>
    </row>
    <row r="11" spans="1:7" ht="16.5" thickBot="1" x14ac:dyDescent="0.3">
      <c r="A11" s="196">
        <v>9</v>
      </c>
      <c r="B11" s="182" t="s">
        <v>182</v>
      </c>
      <c r="C11" s="186">
        <v>50801</v>
      </c>
      <c r="D11" s="182" t="s">
        <v>182</v>
      </c>
      <c r="E11" s="177" t="s">
        <v>343</v>
      </c>
      <c r="F11" s="185" t="s">
        <v>17</v>
      </c>
      <c r="G11" s="200" t="s">
        <v>352</v>
      </c>
    </row>
    <row r="12" spans="1:7" ht="15.75" x14ac:dyDescent="0.25">
      <c r="A12" s="196">
        <v>10</v>
      </c>
      <c r="B12" s="183" t="s">
        <v>179</v>
      </c>
      <c r="C12" s="186">
        <v>52001</v>
      </c>
      <c r="D12" s="183" t="s">
        <v>179</v>
      </c>
      <c r="E12" s="188" t="s">
        <v>343</v>
      </c>
      <c r="F12" s="186" t="s">
        <v>16</v>
      </c>
      <c r="G12" s="201" t="s">
        <v>353</v>
      </c>
    </row>
    <row r="13" spans="1:7" ht="15.75" x14ac:dyDescent="0.25">
      <c r="A13" s="196">
        <v>11</v>
      </c>
      <c r="B13" s="176" t="s">
        <v>191</v>
      </c>
      <c r="C13" s="186">
        <v>53601</v>
      </c>
      <c r="D13" s="183" t="s">
        <v>173</v>
      </c>
      <c r="E13" s="177" t="s">
        <v>343</v>
      </c>
      <c r="F13" s="186" t="s">
        <v>17</v>
      </c>
      <c r="G13" s="201" t="s">
        <v>354</v>
      </c>
    </row>
    <row r="14" spans="1:7" ht="15.75" x14ac:dyDescent="0.25">
      <c r="A14" s="196">
        <v>12</v>
      </c>
      <c r="B14" s="182" t="s">
        <v>182</v>
      </c>
      <c r="C14" s="186">
        <v>53501</v>
      </c>
      <c r="D14" s="182" t="s">
        <v>174</v>
      </c>
      <c r="E14" s="182" t="s">
        <v>343</v>
      </c>
      <c r="F14" s="185" t="s">
        <v>17</v>
      </c>
      <c r="G14" s="200" t="s">
        <v>355</v>
      </c>
    </row>
    <row r="15" spans="1:7" ht="16.5" thickBot="1" x14ac:dyDescent="0.3">
      <c r="A15" s="196">
        <v>13</v>
      </c>
      <c r="B15" s="184" t="s">
        <v>157</v>
      </c>
      <c r="C15" s="186">
        <v>51601</v>
      </c>
      <c r="D15" s="184" t="s">
        <v>172</v>
      </c>
      <c r="E15" s="177" t="s">
        <v>343</v>
      </c>
      <c r="F15" s="184" t="s">
        <v>17</v>
      </c>
      <c r="G15" s="197" t="s">
        <v>356</v>
      </c>
    </row>
    <row r="16" spans="1:7" ht="15.75" x14ac:dyDescent="0.25">
      <c r="A16" s="196">
        <v>14</v>
      </c>
      <c r="B16" s="176" t="s">
        <v>160</v>
      </c>
      <c r="C16" s="186">
        <v>50901</v>
      </c>
      <c r="D16" s="176" t="s">
        <v>160</v>
      </c>
      <c r="E16" s="188" t="s">
        <v>343</v>
      </c>
      <c r="F16" s="178" t="s">
        <v>27</v>
      </c>
      <c r="G16" s="191" t="s">
        <v>357</v>
      </c>
    </row>
    <row r="17" spans="1:7" ht="15.75" x14ac:dyDescent="0.25">
      <c r="A17" s="196">
        <v>15</v>
      </c>
      <c r="B17" s="195" t="s">
        <v>190</v>
      </c>
      <c r="C17" s="186">
        <v>54301</v>
      </c>
      <c r="D17" s="184" t="s">
        <v>186</v>
      </c>
      <c r="E17" s="187" t="s">
        <v>346</v>
      </c>
      <c r="F17" s="185" t="s">
        <v>24</v>
      </c>
      <c r="G17" s="202"/>
    </row>
    <row r="18" spans="1:7" ht="15.75" x14ac:dyDescent="0.25">
      <c r="A18" s="196">
        <v>16</v>
      </c>
      <c r="B18" s="184" t="s">
        <v>190</v>
      </c>
      <c r="C18" s="186">
        <v>50501</v>
      </c>
      <c r="D18" s="184" t="s">
        <v>159</v>
      </c>
      <c r="E18" s="177" t="s">
        <v>343</v>
      </c>
      <c r="F18" s="185" t="s">
        <v>24</v>
      </c>
      <c r="G18" s="203" t="s">
        <v>358</v>
      </c>
    </row>
    <row r="19" spans="1:7" ht="15" customHeight="1" x14ac:dyDescent="0.25">
      <c r="A19" s="196">
        <v>17</v>
      </c>
      <c r="B19" s="187" t="s">
        <v>185</v>
      </c>
      <c r="C19" s="186">
        <v>54401</v>
      </c>
      <c r="D19" s="176" t="s">
        <v>359</v>
      </c>
      <c r="E19" s="187" t="s">
        <v>346</v>
      </c>
      <c r="F19" s="178" t="s">
        <v>27</v>
      </c>
      <c r="G19" s="191"/>
    </row>
    <row r="20" spans="1:7" ht="16.5" thickBot="1" x14ac:dyDescent="0.3">
      <c r="A20" s="196">
        <v>18</v>
      </c>
      <c r="B20" s="176" t="s">
        <v>178</v>
      </c>
      <c r="C20" s="186">
        <v>53301</v>
      </c>
      <c r="D20" s="176" t="s">
        <v>165</v>
      </c>
      <c r="E20" s="177" t="s">
        <v>343</v>
      </c>
      <c r="F20" s="185" t="s">
        <v>17</v>
      </c>
      <c r="G20" s="191" t="s">
        <v>360</v>
      </c>
    </row>
    <row r="21" spans="1:7" ht="15.75" x14ac:dyDescent="0.25">
      <c r="A21" s="196">
        <v>19</v>
      </c>
      <c r="B21" s="176" t="s">
        <v>184</v>
      </c>
      <c r="C21" s="186">
        <v>51701</v>
      </c>
      <c r="D21" s="176" t="s">
        <v>184</v>
      </c>
      <c r="E21" s="188" t="s">
        <v>343</v>
      </c>
      <c r="F21" s="178" t="s">
        <v>16</v>
      </c>
      <c r="G21" s="191" t="s">
        <v>361</v>
      </c>
    </row>
    <row r="22" spans="1:7" ht="16.5" thickBot="1" x14ac:dyDescent="0.3">
      <c r="A22" s="196">
        <v>20</v>
      </c>
      <c r="B22" s="184" t="s">
        <v>362</v>
      </c>
      <c r="C22" s="186">
        <v>50003</v>
      </c>
      <c r="D22" s="184" t="s">
        <v>161</v>
      </c>
      <c r="E22" s="177" t="s">
        <v>343</v>
      </c>
      <c r="F22" s="185" t="s">
        <v>24</v>
      </c>
      <c r="G22" s="203" t="s">
        <v>363</v>
      </c>
    </row>
    <row r="23" spans="1:7" ht="16.5" thickBot="1" x14ac:dyDescent="0.3">
      <c r="A23" s="196">
        <v>21</v>
      </c>
      <c r="B23" s="176" t="s">
        <v>346</v>
      </c>
      <c r="C23" s="185">
        <v>52201</v>
      </c>
      <c r="D23" s="176" t="s">
        <v>166</v>
      </c>
      <c r="E23" s="188" t="s">
        <v>343</v>
      </c>
      <c r="F23" s="178" t="s">
        <v>16</v>
      </c>
      <c r="G23" s="191" t="s">
        <v>364</v>
      </c>
    </row>
    <row r="24" spans="1:7" ht="15.75" x14ac:dyDescent="0.25">
      <c r="A24" s="196">
        <v>22</v>
      </c>
      <c r="B24" s="176" t="s">
        <v>346</v>
      </c>
      <c r="C24" s="185">
        <v>52501</v>
      </c>
      <c r="D24" s="176" t="s">
        <v>170</v>
      </c>
      <c r="E24" s="188" t="s">
        <v>343</v>
      </c>
      <c r="F24" s="178" t="s">
        <v>16</v>
      </c>
      <c r="G24" s="191" t="s">
        <v>365</v>
      </c>
    </row>
    <row r="25" spans="1:7" ht="15.75" x14ac:dyDescent="0.25">
      <c r="A25" s="196">
        <v>23</v>
      </c>
      <c r="B25" s="187" t="s">
        <v>191</v>
      </c>
      <c r="C25" s="186">
        <v>53901</v>
      </c>
      <c r="D25" s="176" t="s">
        <v>195</v>
      </c>
      <c r="E25" s="187" t="s">
        <v>346</v>
      </c>
      <c r="F25" s="178" t="s">
        <v>21</v>
      </c>
      <c r="G25" s="191" t="s">
        <v>366</v>
      </c>
    </row>
    <row r="26" spans="1:7" ht="15.75" x14ac:dyDescent="0.25">
      <c r="A26" s="196">
        <v>24</v>
      </c>
      <c r="B26" s="195" t="s">
        <v>157</v>
      </c>
      <c r="C26" s="186">
        <v>51501</v>
      </c>
      <c r="D26" s="176" t="s">
        <v>157</v>
      </c>
      <c r="E26" s="187" t="s">
        <v>346</v>
      </c>
      <c r="F26" s="185" t="s">
        <v>17</v>
      </c>
      <c r="G26" s="197" t="s">
        <v>367</v>
      </c>
    </row>
    <row r="27" spans="1:7" ht="15.75" x14ac:dyDescent="0.25">
      <c r="A27" s="196">
        <v>25</v>
      </c>
      <c r="B27" s="176" t="s">
        <v>171</v>
      </c>
      <c r="C27" s="190">
        <v>53004</v>
      </c>
      <c r="D27" s="176" t="s">
        <v>171</v>
      </c>
      <c r="E27" s="177" t="s">
        <v>343</v>
      </c>
      <c r="F27" s="178" t="s">
        <v>248</v>
      </c>
      <c r="G27" s="191" t="s">
        <v>368</v>
      </c>
    </row>
    <row r="28" spans="1:7" ht="15.75" x14ac:dyDescent="0.25">
      <c r="A28" s="196">
        <v>26</v>
      </c>
      <c r="B28" s="184" t="s">
        <v>190</v>
      </c>
      <c r="C28" s="186">
        <v>51901</v>
      </c>
      <c r="D28" s="176" t="s">
        <v>162</v>
      </c>
      <c r="E28" s="177" t="s">
        <v>343</v>
      </c>
      <c r="F28" s="178" t="s">
        <v>369</v>
      </c>
      <c r="G28" s="191" t="s">
        <v>370</v>
      </c>
    </row>
    <row r="29" spans="1:7" ht="15.75" x14ac:dyDescent="0.25">
      <c r="A29" s="196">
        <v>27</v>
      </c>
      <c r="B29" s="184" t="s">
        <v>164</v>
      </c>
      <c r="C29" s="186">
        <v>55001</v>
      </c>
      <c r="D29" s="184" t="s">
        <v>371</v>
      </c>
      <c r="E29" s="177" t="s">
        <v>343</v>
      </c>
      <c r="F29" s="185" t="s">
        <v>24</v>
      </c>
      <c r="G29" s="202" t="s">
        <v>372</v>
      </c>
    </row>
    <row r="30" spans="1:7" ht="15.75" x14ac:dyDescent="0.25">
      <c r="A30" s="196">
        <v>28</v>
      </c>
      <c r="B30" s="187" t="s">
        <v>191</v>
      </c>
      <c r="C30" s="186">
        <v>53701</v>
      </c>
      <c r="D30" s="176" t="s">
        <v>191</v>
      </c>
      <c r="E30" s="187" t="s">
        <v>346</v>
      </c>
      <c r="F30" s="178" t="s">
        <v>21</v>
      </c>
      <c r="G30" s="191" t="s">
        <v>373</v>
      </c>
    </row>
    <row r="31" spans="1:7" ht="15.75" x14ac:dyDescent="0.25">
      <c r="A31" s="196">
        <v>29</v>
      </c>
      <c r="B31" s="184" t="s">
        <v>164</v>
      </c>
      <c r="C31" s="186">
        <v>55101</v>
      </c>
      <c r="D31" s="184" t="s">
        <v>374</v>
      </c>
      <c r="E31" s="177" t="s">
        <v>343</v>
      </c>
      <c r="F31" s="185" t="s">
        <v>24</v>
      </c>
      <c r="G31" s="202" t="s">
        <v>375</v>
      </c>
    </row>
    <row r="32" spans="1:7" ht="16.5" thickBot="1" x14ac:dyDescent="0.3">
      <c r="A32" s="196">
        <v>30</v>
      </c>
      <c r="B32" s="187" t="s">
        <v>185</v>
      </c>
      <c r="C32" s="186">
        <v>51101</v>
      </c>
      <c r="D32" s="176" t="s">
        <v>177</v>
      </c>
      <c r="E32" s="187" t="s">
        <v>346</v>
      </c>
      <c r="F32" s="178" t="s">
        <v>27</v>
      </c>
      <c r="G32" s="191"/>
    </row>
    <row r="33" spans="1:7" ht="15.75" x14ac:dyDescent="0.25">
      <c r="A33" s="196">
        <v>31</v>
      </c>
      <c r="B33" s="176" t="s">
        <v>346</v>
      </c>
      <c r="C33" s="185">
        <v>52801</v>
      </c>
      <c r="D33" s="176" t="s">
        <v>167</v>
      </c>
      <c r="E33" s="188" t="s">
        <v>343</v>
      </c>
      <c r="F33" s="178" t="s">
        <v>16</v>
      </c>
      <c r="G33" s="191" t="s">
        <v>376</v>
      </c>
    </row>
    <row r="34" spans="1:7" ht="15.75" x14ac:dyDescent="0.25">
      <c r="A34" s="196">
        <v>32</v>
      </c>
      <c r="B34" s="187" t="s">
        <v>171</v>
      </c>
      <c r="C34" s="186">
        <v>55301</v>
      </c>
      <c r="D34" s="176" t="s">
        <v>189</v>
      </c>
      <c r="E34" s="187" t="s">
        <v>346</v>
      </c>
      <c r="F34" s="178" t="s">
        <v>27</v>
      </c>
      <c r="G34" s="191"/>
    </row>
    <row r="35" spans="1:7" ht="16.5" thickBot="1" x14ac:dyDescent="0.3">
      <c r="A35" s="196">
        <v>33</v>
      </c>
      <c r="B35" s="184" t="s">
        <v>377</v>
      </c>
      <c r="C35" s="186">
        <v>29201</v>
      </c>
      <c r="D35" s="184" t="s">
        <v>192</v>
      </c>
      <c r="E35" s="177" t="s">
        <v>343</v>
      </c>
      <c r="F35" s="185" t="s">
        <v>369</v>
      </c>
      <c r="G35" s="197" t="s">
        <v>378</v>
      </c>
    </row>
    <row r="36" spans="1:7" ht="15.75" x14ac:dyDescent="0.25">
      <c r="A36" s="196">
        <v>34</v>
      </c>
      <c r="B36" s="176" t="s">
        <v>346</v>
      </c>
      <c r="C36" s="185">
        <v>51401</v>
      </c>
      <c r="D36" s="176" t="s">
        <v>158</v>
      </c>
      <c r="E36" s="188" t="s">
        <v>343</v>
      </c>
      <c r="F36" s="178" t="s">
        <v>16</v>
      </c>
      <c r="G36" s="191" t="s">
        <v>379</v>
      </c>
    </row>
    <row r="37" spans="1:7" ht="15.75" x14ac:dyDescent="0.25">
      <c r="A37" s="196">
        <v>35</v>
      </c>
      <c r="B37" s="176" t="s">
        <v>380</v>
      </c>
      <c r="C37" s="186">
        <v>55401</v>
      </c>
      <c r="D37" s="176" t="s">
        <v>380</v>
      </c>
      <c r="E37" s="177" t="s">
        <v>343</v>
      </c>
      <c r="F37" s="178" t="s">
        <v>248</v>
      </c>
      <c r="G37" s="191" t="s">
        <v>381</v>
      </c>
    </row>
    <row r="38" spans="1:7" ht="15.75" x14ac:dyDescent="0.25">
      <c r="A38" s="196">
        <v>36</v>
      </c>
      <c r="B38" s="187" t="s">
        <v>163</v>
      </c>
      <c r="C38" s="186">
        <v>50601</v>
      </c>
      <c r="D38" s="176" t="s">
        <v>163</v>
      </c>
      <c r="E38" s="187" t="s">
        <v>346</v>
      </c>
      <c r="F38" s="185" t="s">
        <v>369</v>
      </c>
      <c r="G38" s="191"/>
    </row>
    <row r="39" spans="1:7" ht="15.75" x14ac:dyDescent="0.25">
      <c r="A39" s="196">
        <v>37</v>
      </c>
      <c r="B39" s="184" t="s">
        <v>362</v>
      </c>
      <c r="C39" s="186">
        <v>51301</v>
      </c>
      <c r="D39" s="184" t="s">
        <v>168</v>
      </c>
      <c r="E39" s="177" t="s">
        <v>343</v>
      </c>
      <c r="F39" s="185" t="s">
        <v>24</v>
      </c>
      <c r="G39" s="204" t="s">
        <v>382</v>
      </c>
    </row>
    <row r="40" spans="1:7" ht="15.75" x14ac:dyDescent="0.25">
      <c r="A40" s="196">
        <v>38</v>
      </c>
      <c r="B40" s="176" t="s">
        <v>346</v>
      </c>
      <c r="C40" s="185">
        <v>52601</v>
      </c>
      <c r="D40" s="176" t="s">
        <v>188</v>
      </c>
      <c r="E40" s="189" t="s">
        <v>343</v>
      </c>
      <c r="F40" s="178" t="s">
        <v>16</v>
      </c>
      <c r="G40" s="191" t="s">
        <v>383</v>
      </c>
    </row>
    <row r="41" spans="1:7" ht="15.75" x14ac:dyDescent="0.25">
      <c r="A41" s="196">
        <v>39</v>
      </c>
      <c r="B41" s="184" t="s">
        <v>180</v>
      </c>
      <c r="C41" s="186">
        <v>51801</v>
      </c>
      <c r="D41" s="184" t="s">
        <v>180</v>
      </c>
      <c r="E41" s="177" t="s">
        <v>343</v>
      </c>
      <c r="F41" s="185" t="s">
        <v>24</v>
      </c>
      <c r="G41" s="205" t="s">
        <v>384</v>
      </c>
    </row>
    <row r="42" spans="1:7" ht="15.75" x14ac:dyDescent="0.25">
      <c r="A42" s="196">
        <v>40</v>
      </c>
      <c r="B42" s="176" t="s">
        <v>163</v>
      </c>
      <c r="C42" s="186">
        <v>50701</v>
      </c>
      <c r="D42" s="176" t="s">
        <v>183</v>
      </c>
      <c r="E42" s="177" t="s">
        <v>343</v>
      </c>
      <c r="F42" s="185" t="s">
        <v>369</v>
      </c>
      <c r="G42" s="191" t="s">
        <v>385</v>
      </c>
    </row>
    <row r="43" spans="1:7" ht="15.75" x14ac:dyDescent="0.25">
      <c r="A43" s="196">
        <v>41</v>
      </c>
      <c r="B43" s="187" t="s">
        <v>346</v>
      </c>
      <c r="C43" s="186">
        <v>53101</v>
      </c>
      <c r="D43" s="176" t="s">
        <v>175</v>
      </c>
      <c r="E43" s="187" t="s">
        <v>346</v>
      </c>
      <c r="F43" s="178" t="s">
        <v>16</v>
      </c>
      <c r="G43" s="191" t="s">
        <v>386</v>
      </c>
    </row>
    <row r="44" spans="1:7" ht="16.5" thickBot="1" x14ac:dyDescent="0.3">
      <c r="A44" s="206"/>
      <c r="B44" s="207" t="s">
        <v>161</v>
      </c>
      <c r="C44" s="208">
        <v>50004</v>
      </c>
      <c r="D44" s="209" t="s">
        <v>161</v>
      </c>
      <c r="E44" s="192" t="s">
        <v>343</v>
      </c>
      <c r="F44" s="210" t="s">
        <v>16</v>
      </c>
      <c r="G44" s="211"/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84CE5-9040-4C15-BC05-BD875C1838DF}">
  <dimension ref="A1:F44"/>
  <sheetViews>
    <sheetView topLeftCell="A19" workbookViewId="0">
      <selection activeCell="I10" sqref="I10"/>
    </sheetView>
  </sheetViews>
  <sheetFormatPr defaultRowHeight="15" x14ac:dyDescent="0.25"/>
  <cols>
    <col min="1" max="1" width="6.140625" bestFit="1" customWidth="1"/>
    <col min="2" max="2" width="16.5703125" bestFit="1" customWidth="1"/>
    <col min="3" max="3" width="6.7109375" bestFit="1" customWidth="1"/>
    <col min="4" max="4" width="19.5703125" bestFit="1" customWidth="1"/>
    <col min="5" max="5" width="18.42578125" customWidth="1"/>
    <col min="6" max="6" width="116.7109375" bestFit="1" customWidth="1"/>
  </cols>
  <sheetData>
    <row r="1" spans="1:6" ht="21.75" thickBot="1" x14ac:dyDescent="0.4">
      <c r="A1" s="402" t="s">
        <v>387</v>
      </c>
      <c r="B1" s="403"/>
      <c r="C1" s="403"/>
      <c r="D1" s="403"/>
      <c r="E1" s="403"/>
      <c r="F1" s="404"/>
    </row>
    <row r="2" spans="1:6" ht="32.25" thickBot="1" x14ac:dyDescent="0.3">
      <c r="A2" s="179" t="s">
        <v>336</v>
      </c>
      <c r="B2" s="180" t="s">
        <v>337</v>
      </c>
      <c r="C2" s="193" t="s">
        <v>338</v>
      </c>
      <c r="D2" s="180" t="s">
        <v>339</v>
      </c>
      <c r="E2" s="180" t="s">
        <v>340</v>
      </c>
      <c r="F2" s="181" t="s">
        <v>342</v>
      </c>
    </row>
    <row r="3" spans="1:6" ht="15.75" x14ac:dyDescent="0.25">
      <c r="A3" s="218">
        <v>1</v>
      </c>
      <c r="B3" s="188" t="s">
        <v>182</v>
      </c>
      <c r="C3" s="228">
        <v>51002</v>
      </c>
      <c r="D3" s="222" t="s">
        <v>300</v>
      </c>
      <c r="E3" s="188" t="s">
        <v>343</v>
      </c>
      <c r="F3" s="223" t="s">
        <v>388</v>
      </c>
    </row>
    <row r="4" spans="1:6" ht="15.75" x14ac:dyDescent="0.25">
      <c r="A4" s="219">
        <v>2</v>
      </c>
      <c r="B4" s="189" t="s">
        <v>317</v>
      </c>
      <c r="C4" s="177">
        <v>50202</v>
      </c>
      <c r="D4" s="56" t="s">
        <v>317</v>
      </c>
      <c r="E4" s="189" t="s">
        <v>343</v>
      </c>
      <c r="F4" s="224" t="s">
        <v>389</v>
      </c>
    </row>
    <row r="5" spans="1:6" ht="15.75" x14ac:dyDescent="0.25">
      <c r="A5" s="219">
        <v>3</v>
      </c>
      <c r="B5" s="234" t="s">
        <v>325</v>
      </c>
      <c r="C5" s="194">
        <v>54102</v>
      </c>
      <c r="D5" s="56" t="s">
        <v>390</v>
      </c>
      <c r="E5" s="187" t="s">
        <v>346</v>
      </c>
      <c r="F5" s="191" t="s">
        <v>391</v>
      </c>
    </row>
    <row r="6" spans="1:6" ht="15.75" x14ac:dyDescent="0.25">
      <c r="A6" s="219">
        <v>4</v>
      </c>
      <c r="B6" s="189" t="s">
        <v>301</v>
      </c>
      <c r="C6" s="190">
        <v>53402</v>
      </c>
      <c r="D6" s="56" t="s">
        <v>301</v>
      </c>
      <c r="E6" s="177" t="s">
        <v>343</v>
      </c>
      <c r="F6" s="191" t="s">
        <v>392</v>
      </c>
    </row>
    <row r="7" spans="1:6" ht="15.75" x14ac:dyDescent="0.25">
      <c r="A7" s="219">
        <v>5</v>
      </c>
      <c r="B7" s="189" t="s">
        <v>322</v>
      </c>
      <c r="C7" s="177">
        <v>51202</v>
      </c>
      <c r="D7" s="56" t="s">
        <v>322</v>
      </c>
      <c r="E7" s="189" t="s">
        <v>343</v>
      </c>
      <c r="F7" s="224" t="s">
        <v>393</v>
      </c>
    </row>
    <row r="8" spans="1:6" ht="15.75" x14ac:dyDescent="0.25">
      <c r="A8" s="219">
        <v>6</v>
      </c>
      <c r="B8" s="189" t="s">
        <v>325</v>
      </c>
      <c r="C8" s="177">
        <v>52302</v>
      </c>
      <c r="D8" s="56" t="s">
        <v>325</v>
      </c>
      <c r="E8" s="189" t="s">
        <v>343</v>
      </c>
      <c r="F8" s="224" t="s">
        <v>394</v>
      </c>
    </row>
    <row r="9" spans="1:6" ht="15.75" x14ac:dyDescent="0.25">
      <c r="A9" s="219">
        <v>7</v>
      </c>
      <c r="B9" s="189" t="s">
        <v>182</v>
      </c>
      <c r="C9" s="177">
        <v>54202</v>
      </c>
      <c r="D9" s="56" t="s">
        <v>395</v>
      </c>
      <c r="E9" s="177" t="s">
        <v>343</v>
      </c>
      <c r="F9" s="225" t="s">
        <v>396</v>
      </c>
    </row>
    <row r="10" spans="1:6" ht="15.75" x14ac:dyDescent="0.25">
      <c r="A10" s="219">
        <v>8</v>
      </c>
      <c r="B10" s="189" t="s">
        <v>318</v>
      </c>
      <c r="C10" s="190">
        <v>50402</v>
      </c>
      <c r="D10" s="56" t="s">
        <v>318</v>
      </c>
      <c r="E10" s="189" t="s">
        <v>343</v>
      </c>
      <c r="F10" s="224" t="s">
        <v>397</v>
      </c>
    </row>
    <row r="11" spans="1:6" ht="15.75" x14ac:dyDescent="0.25">
      <c r="A11" s="219">
        <v>9</v>
      </c>
      <c r="B11" s="189" t="s">
        <v>182</v>
      </c>
      <c r="C11" s="177">
        <v>50802</v>
      </c>
      <c r="D11" s="56" t="s">
        <v>324</v>
      </c>
      <c r="E11" s="189" t="s">
        <v>343</v>
      </c>
      <c r="F11" s="224" t="s">
        <v>398</v>
      </c>
    </row>
    <row r="12" spans="1:6" ht="15.75" x14ac:dyDescent="0.25">
      <c r="A12" s="219">
        <v>10</v>
      </c>
      <c r="B12" s="189" t="s">
        <v>326</v>
      </c>
      <c r="C12" s="177">
        <v>52002</v>
      </c>
      <c r="D12" s="56" t="s">
        <v>326</v>
      </c>
      <c r="E12" s="189" t="s">
        <v>343</v>
      </c>
      <c r="F12" s="224" t="s">
        <v>399</v>
      </c>
    </row>
    <row r="13" spans="1:6" ht="15.75" x14ac:dyDescent="0.25">
      <c r="A13" s="219">
        <v>11</v>
      </c>
      <c r="B13" s="235" t="s">
        <v>303</v>
      </c>
      <c r="C13" s="177">
        <v>53602</v>
      </c>
      <c r="D13" s="56" t="s">
        <v>302</v>
      </c>
      <c r="E13" s="177" t="s">
        <v>343</v>
      </c>
      <c r="F13" s="225" t="s">
        <v>400</v>
      </c>
    </row>
    <row r="14" spans="1:6" ht="15.75" x14ac:dyDescent="0.25">
      <c r="A14" s="219">
        <v>12</v>
      </c>
      <c r="B14" s="189" t="s">
        <v>303</v>
      </c>
      <c r="C14" s="177">
        <v>53502</v>
      </c>
      <c r="D14" s="56" t="s">
        <v>303</v>
      </c>
      <c r="E14" s="189" t="s">
        <v>343</v>
      </c>
      <c r="F14" s="224" t="s">
        <v>401</v>
      </c>
    </row>
    <row r="15" spans="1:6" ht="15.75" x14ac:dyDescent="0.25">
      <c r="A15" s="219">
        <v>13</v>
      </c>
      <c r="B15" s="189" t="s">
        <v>172</v>
      </c>
      <c r="C15" s="177">
        <v>51602</v>
      </c>
      <c r="D15" s="56" t="s">
        <v>304</v>
      </c>
      <c r="E15" s="189" t="s">
        <v>343</v>
      </c>
      <c r="F15" s="224" t="s">
        <v>402</v>
      </c>
    </row>
    <row r="16" spans="1:6" ht="15.75" x14ac:dyDescent="0.25">
      <c r="A16" s="219">
        <v>14</v>
      </c>
      <c r="B16" s="189" t="s">
        <v>333</v>
      </c>
      <c r="C16" s="177">
        <v>50902</v>
      </c>
      <c r="D16" s="56" t="s">
        <v>333</v>
      </c>
      <c r="E16" s="189" t="s">
        <v>343</v>
      </c>
      <c r="F16" s="224" t="s">
        <v>403</v>
      </c>
    </row>
    <row r="17" spans="1:6" ht="15.75" x14ac:dyDescent="0.25">
      <c r="A17" s="219">
        <v>15</v>
      </c>
      <c r="B17" s="189" t="s">
        <v>318</v>
      </c>
      <c r="C17" s="177">
        <v>54302</v>
      </c>
      <c r="D17" s="56" t="s">
        <v>404</v>
      </c>
      <c r="E17" s="177" t="s">
        <v>343</v>
      </c>
      <c r="F17" s="225" t="s">
        <v>405</v>
      </c>
    </row>
    <row r="18" spans="1:6" ht="15.75" x14ac:dyDescent="0.25">
      <c r="A18" s="219">
        <v>16</v>
      </c>
      <c r="B18" s="189" t="s">
        <v>318</v>
      </c>
      <c r="C18" s="190">
        <v>50502</v>
      </c>
      <c r="D18" s="56" t="s">
        <v>319</v>
      </c>
      <c r="E18" s="189" t="s">
        <v>343</v>
      </c>
      <c r="F18" s="224" t="s">
        <v>406</v>
      </c>
    </row>
    <row r="19" spans="1:6" ht="15.75" x14ac:dyDescent="0.25">
      <c r="A19" s="219">
        <v>17</v>
      </c>
      <c r="B19" s="234" t="s">
        <v>334</v>
      </c>
      <c r="C19" s="177">
        <v>54402</v>
      </c>
      <c r="D19" s="56" t="s">
        <v>407</v>
      </c>
      <c r="E19" s="187" t="s">
        <v>346</v>
      </c>
      <c r="F19" s="224" t="s">
        <v>408</v>
      </c>
    </row>
    <row r="20" spans="1:6" ht="15.75" x14ac:dyDescent="0.25">
      <c r="A20" s="219">
        <v>18</v>
      </c>
      <c r="B20" s="189" t="s">
        <v>301</v>
      </c>
      <c r="C20" s="177">
        <v>53302</v>
      </c>
      <c r="D20" s="56" t="s">
        <v>305</v>
      </c>
      <c r="E20" s="177" t="s">
        <v>343</v>
      </c>
      <c r="F20" s="225" t="s">
        <v>409</v>
      </c>
    </row>
    <row r="21" spans="1:6" ht="15.75" x14ac:dyDescent="0.25">
      <c r="A21" s="219">
        <v>19</v>
      </c>
      <c r="B21" s="189" t="s">
        <v>327</v>
      </c>
      <c r="C21" s="190">
        <v>51702</v>
      </c>
      <c r="D21" s="56" t="s">
        <v>327</v>
      </c>
      <c r="E21" s="177" t="s">
        <v>343</v>
      </c>
      <c r="F21" s="191" t="s">
        <v>410</v>
      </c>
    </row>
    <row r="22" spans="1:6" ht="15.75" x14ac:dyDescent="0.25">
      <c r="A22" s="219">
        <v>20</v>
      </c>
      <c r="B22" s="189" t="s">
        <v>411</v>
      </c>
      <c r="C22" s="177">
        <v>50002</v>
      </c>
      <c r="D22" s="56" t="s">
        <v>306</v>
      </c>
      <c r="E22" s="189" t="s">
        <v>343</v>
      </c>
      <c r="F22" s="224" t="s">
        <v>412</v>
      </c>
    </row>
    <row r="23" spans="1:6" ht="15.75" x14ac:dyDescent="0.25">
      <c r="A23" s="219">
        <v>21</v>
      </c>
      <c r="B23" s="189" t="s">
        <v>325</v>
      </c>
      <c r="C23" s="190">
        <v>52202</v>
      </c>
      <c r="D23" s="56" t="s">
        <v>328</v>
      </c>
      <c r="E23" s="177" t="s">
        <v>343</v>
      </c>
      <c r="F23" s="191" t="s">
        <v>413</v>
      </c>
    </row>
    <row r="24" spans="1:6" ht="15.75" x14ac:dyDescent="0.25">
      <c r="A24" s="219">
        <v>22</v>
      </c>
      <c r="B24" s="189" t="s">
        <v>329</v>
      </c>
      <c r="C24" s="190">
        <v>52502</v>
      </c>
      <c r="D24" s="56" t="s">
        <v>329</v>
      </c>
      <c r="E24" s="189" t="s">
        <v>343</v>
      </c>
      <c r="F24" s="224" t="s">
        <v>414</v>
      </c>
    </row>
    <row r="25" spans="1:6" ht="15.75" x14ac:dyDescent="0.25">
      <c r="A25" s="219">
        <v>23</v>
      </c>
      <c r="B25" s="189" t="s">
        <v>322</v>
      </c>
      <c r="C25" s="177">
        <v>53902</v>
      </c>
      <c r="D25" s="56" t="s">
        <v>320</v>
      </c>
      <c r="E25" s="177" t="s">
        <v>343</v>
      </c>
      <c r="F25" s="225" t="s">
        <v>415</v>
      </c>
    </row>
    <row r="26" spans="1:6" ht="15.75" x14ac:dyDescent="0.25">
      <c r="A26" s="219">
        <v>24</v>
      </c>
      <c r="B26" s="189" t="s">
        <v>157</v>
      </c>
      <c r="C26" s="177">
        <v>51502</v>
      </c>
      <c r="D26" s="56" t="s">
        <v>416</v>
      </c>
      <c r="E26" s="177" t="s">
        <v>343</v>
      </c>
      <c r="F26" s="225" t="s">
        <v>417</v>
      </c>
    </row>
    <row r="27" spans="1:6" ht="15.75" x14ac:dyDescent="0.25">
      <c r="A27" s="219">
        <v>25</v>
      </c>
      <c r="B27" s="234" t="s">
        <v>313</v>
      </c>
      <c r="C27" s="190">
        <v>53002</v>
      </c>
      <c r="D27" s="56" t="s">
        <v>313</v>
      </c>
      <c r="E27" s="187" t="s">
        <v>346</v>
      </c>
      <c r="F27" s="191" t="s">
        <v>418</v>
      </c>
    </row>
    <row r="28" spans="1:6" ht="15.75" x14ac:dyDescent="0.25">
      <c r="A28" s="219">
        <v>26</v>
      </c>
      <c r="B28" s="189" t="s">
        <v>318</v>
      </c>
      <c r="C28" s="177">
        <v>51902</v>
      </c>
      <c r="D28" s="56" t="s">
        <v>308</v>
      </c>
      <c r="E28" s="177" t="s">
        <v>343</v>
      </c>
      <c r="F28" s="225" t="s">
        <v>419</v>
      </c>
    </row>
    <row r="29" spans="1:6" ht="15.75" x14ac:dyDescent="0.25">
      <c r="A29" s="219">
        <v>27</v>
      </c>
      <c r="B29" s="189" t="s">
        <v>317</v>
      </c>
      <c r="C29" s="177">
        <v>55002</v>
      </c>
      <c r="D29" s="56" t="s">
        <v>420</v>
      </c>
      <c r="E29" s="177" t="s">
        <v>343</v>
      </c>
      <c r="F29" s="225" t="s">
        <v>421</v>
      </c>
    </row>
    <row r="30" spans="1:6" ht="15.75" x14ac:dyDescent="0.25">
      <c r="A30" s="219">
        <v>28</v>
      </c>
      <c r="B30" s="189" t="s">
        <v>312</v>
      </c>
      <c r="C30" s="177">
        <v>53702</v>
      </c>
      <c r="D30" s="56" t="s">
        <v>312</v>
      </c>
      <c r="E30" s="189" t="s">
        <v>343</v>
      </c>
      <c r="F30" s="224" t="s">
        <v>422</v>
      </c>
    </row>
    <row r="31" spans="1:6" ht="15.75" x14ac:dyDescent="0.25">
      <c r="A31" s="219">
        <v>29</v>
      </c>
      <c r="B31" s="234" t="s">
        <v>306</v>
      </c>
      <c r="C31" s="190">
        <v>55102</v>
      </c>
      <c r="D31" s="56" t="s">
        <v>423</v>
      </c>
      <c r="E31" s="187" t="s">
        <v>346</v>
      </c>
      <c r="F31" s="224" t="s">
        <v>424</v>
      </c>
    </row>
    <row r="32" spans="1:6" ht="15.75" x14ac:dyDescent="0.25">
      <c r="A32" s="219">
        <v>30</v>
      </c>
      <c r="B32" s="234" t="s">
        <v>334</v>
      </c>
      <c r="C32" s="177">
        <v>51102</v>
      </c>
      <c r="D32" s="56" t="s">
        <v>334</v>
      </c>
      <c r="E32" s="187" t="s">
        <v>346</v>
      </c>
      <c r="F32" s="225" t="s">
        <v>425</v>
      </c>
    </row>
    <row r="33" spans="1:6" ht="15.75" x14ac:dyDescent="0.25">
      <c r="A33" s="219">
        <v>31</v>
      </c>
      <c r="B33" s="189" t="s">
        <v>426</v>
      </c>
      <c r="C33" s="177">
        <v>52802</v>
      </c>
      <c r="D33" s="56" t="s">
        <v>330</v>
      </c>
      <c r="E33" s="177" t="s">
        <v>343</v>
      </c>
      <c r="F33" s="224" t="s">
        <v>427</v>
      </c>
    </row>
    <row r="34" spans="1:6" ht="15.75" x14ac:dyDescent="0.25">
      <c r="A34" s="219">
        <v>32</v>
      </c>
      <c r="B34" s="234" t="s">
        <v>313</v>
      </c>
      <c r="C34" s="190">
        <v>55302</v>
      </c>
      <c r="D34" s="56" t="s">
        <v>428</v>
      </c>
      <c r="E34" s="187" t="s">
        <v>346</v>
      </c>
      <c r="F34" s="224" t="s">
        <v>429</v>
      </c>
    </row>
    <row r="35" spans="1:6" ht="15.75" x14ac:dyDescent="0.25">
      <c r="A35" s="219">
        <v>33</v>
      </c>
      <c r="B35" s="189" t="s">
        <v>301</v>
      </c>
      <c r="C35" s="190">
        <v>29202</v>
      </c>
      <c r="D35" s="56" t="s">
        <v>309</v>
      </c>
      <c r="E35" s="189" t="s">
        <v>343</v>
      </c>
      <c r="F35" s="224" t="s">
        <v>430</v>
      </c>
    </row>
    <row r="36" spans="1:6" ht="15.75" x14ac:dyDescent="0.25">
      <c r="A36" s="219">
        <v>34</v>
      </c>
      <c r="B36" s="189" t="s">
        <v>332</v>
      </c>
      <c r="C36" s="190">
        <v>51402</v>
      </c>
      <c r="D36" s="56" t="s">
        <v>431</v>
      </c>
      <c r="E36" s="189" t="s">
        <v>343</v>
      </c>
      <c r="F36" s="224" t="s">
        <v>432</v>
      </c>
    </row>
    <row r="37" spans="1:6" ht="15.75" x14ac:dyDescent="0.25">
      <c r="A37" s="219">
        <v>35</v>
      </c>
      <c r="B37" s="234" t="s">
        <v>314</v>
      </c>
      <c r="C37" s="177">
        <v>55402</v>
      </c>
      <c r="D37" s="56" t="s">
        <v>433</v>
      </c>
      <c r="E37" s="187" t="s">
        <v>346</v>
      </c>
      <c r="F37" s="224" t="s">
        <v>434</v>
      </c>
    </row>
    <row r="38" spans="1:6" ht="15.75" x14ac:dyDescent="0.25">
      <c r="A38" s="219">
        <v>36</v>
      </c>
      <c r="B38" s="189" t="s">
        <v>310</v>
      </c>
      <c r="C38" s="190">
        <v>50602</v>
      </c>
      <c r="D38" s="56" t="s">
        <v>310</v>
      </c>
      <c r="E38" s="177" t="s">
        <v>343</v>
      </c>
      <c r="F38" s="191" t="s">
        <v>435</v>
      </c>
    </row>
    <row r="39" spans="1:6" ht="15.75" x14ac:dyDescent="0.25">
      <c r="A39" s="219">
        <v>37</v>
      </c>
      <c r="B39" s="189" t="s">
        <v>436</v>
      </c>
      <c r="C39" s="190">
        <v>51303</v>
      </c>
      <c r="D39" s="56" t="s">
        <v>321</v>
      </c>
      <c r="E39" s="177" t="s">
        <v>343</v>
      </c>
      <c r="F39" s="191" t="s">
        <v>437</v>
      </c>
    </row>
    <row r="40" spans="1:6" ht="15.75" x14ac:dyDescent="0.25">
      <c r="A40" s="219">
        <v>38</v>
      </c>
      <c r="B40" s="189" t="s">
        <v>321</v>
      </c>
      <c r="C40" s="177">
        <v>51302</v>
      </c>
      <c r="D40" s="56" t="s">
        <v>321</v>
      </c>
      <c r="E40" s="189" t="s">
        <v>343</v>
      </c>
      <c r="F40" s="224" t="s">
        <v>438</v>
      </c>
    </row>
    <row r="41" spans="1:6" ht="15.75" x14ac:dyDescent="0.25">
      <c r="A41" s="219">
        <v>39</v>
      </c>
      <c r="B41" s="189" t="s">
        <v>332</v>
      </c>
      <c r="C41" s="177">
        <v>52602</v>
      </c>
      <c r="D41" s="56" t="s">
        <v>332</v>
      </c>
      <c r="E41" s="177" t="s">
        <v>343</v>
      </c>
      <c r="F41" s="225" t="s">
        <v>439</v>
      </c>
    </row>
    <row r="42" spans="1:6" ht="15.75" x14ac:dyDescent="0.25">
      <c r="A42" s="219">
        <v>40</v>
      </c>
      <c r="B42" s="189" t="s">
        <v>440</v>
      </c>
      <c r="C42" s="177">
        <v>51802</v>
      </c>
      <c r="D42" s="56" t="s">
        <v>441</v>
      </c>
      <c r="E42" s="189" t="s">
        <v>343</v>
      </c>
      <c r="F42" s="224" t="s">
        <v>442</v>
      </c>
    </row>
    <row r="43" spans="1:6" ht="15.75" x14ac:dyDescent="0.25">
      <c r="A43" s="229">
        <v>41</v>
      </c>
      <c r="B43" s="230" t="s">
        <v>310</v>
      </c>
      <c r="C43" s="231">
        <v>50702</v>
      </c>
      <c r="D43" s="232" t="s">
        <v>311</v>
      </c>
      <c r="E43" s="230" t="s">
        <v>343</v>
      </c>
      <c r="F43" s="233" t="s">
        <v>443</v>
      </c>
    </row>
    <row r="44" spans="1:6" ht="16.5" thickBot="1" x14ac:dyDescent="0.3">
      <c r="A44" s="220">
        <v>42</v>
      </c>
      <c r="B44" s="192" t="s">
        <v>314</v>
      </c>
      <c r="C44" s="221">
        <v>53102</v>
      </c>
      <c r="D44" s="226" t="s">
        <v>314</v>
      </c>
      <c r="E44" s="221" t="s">
        <v>343</v>
      </c>
      <c r="F44" s="227" t="s">
        <v>444</v>
      </c>
    </row>
  </sheetData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4553C-B810-484B-8D23-0D1EFF68A7D3}">
  <dimension ref="A1:F65"/>
  <sheetViews>
    <sheetView workbookViewId="0">
      <selection activeCell="E6" sqref="E6:F6"/>
    </sheetView>
  </sheetViews>
  <sheetFormatPr defaultRowHeight="15" x14ac:dyDescent="0.25"/>
  <cols>
    <col min="2" max="2" width="37.28515625" bestFit="1" customWidth="1"/>
    <col min="3" max="3" width="16.28515625" customWidth="1"/>
    <col min="4" max="4" width="17.85546875" customWidth="1"/>
    <col min="5" max="5" width="15.85546875" customWidth="1"/>
    <col min="6" max="6" width="16.5703125" customWidth="1"/>
  </cols>
  <sheetData>
    <row r="1" spans="1:6" x14ac:dyDescent="0.25">
      <c r="A1" s="411" t="s">
        <v>445</v>
      </c>
      <c r="B1" s="411"/>
      <c r="C1" s="411"/>
      <c r="D1" s="411"/>
      <c r="E1" s="411"/>
      <c r="F1" s="411"/>
    </row>
    <row r="2" spans="1:6" x14ac:dyDescent="0.25">
      <c r="A2" s="411" t="s">
        <v>446</v>
      </c>
      <c r="B2" s="411"/>
      <c r="C2" s="411"/>
      <c r="D2" s="411"/>
      <c r="E2" s="411"/>
      <c r="F2" s="411"/>
    </row>
    <row r="3" spans="1:6" x14ac:dyDescent="0.25">
      <c r="A3" s="314" t="s">
        <v>447</v>
      </c>
      <c r="B3" s="314"/>
      <c r="C3" s="314"/>
      <c r="D3" s="314"/>
      <c r="E3" s="314"/>
      <c r="F3" s="314"/>
    </row>
    <row r="4" spans="1:6" x14ac:dyDescent="0.25">
      <c r="A4" s="411" t="s">
        <v>448</v>
      </c>
      <c r="B4" s="411"/>
      <c r="C4" s="411"/>
      <c r="D4" s="411"/>
      <c r="E4" s="411"/>
      <c r="F4" s="411"/>
    </row>
    <row r="5" spans="1:6" x14ac:dyDescent="0.25">
      <c r="A5" s="7"/>
      <c r="B5" s="8"/>
      <c r="D5" s="236"/>
      <c r="E5" s="237" t="s">
        <v>61</v>
      </c>
      <c r="F5" s="238" t="s">
        <v>461</v>
      </c>
    </row>
    <row r="6" spans="1:6" ht="62.25" customHeight="1" x14ac:dyDescent="0.25">
      <c r="A6" s="310" t="s">
        <v>63</v>
      </c>
      <c r="B6" s="412" t="s">
        <v>64</v>
      </c>
      <c r="C6" s="316" t="s">
        <v>138</v>
      </c>
      <c r="D6" s="316"/>
      <c r="E6" s="316" t="s">
        <v>139</v>
      </c>
      <c r="F6" s="316"/>
    </row>
    <row r="7" spans="1:6" x14ac:dyDescent="0.25">
      <c r="A7" s="310"/>
      <c r="B7" s="412"/>
      <c r="C7" s="12" t="s">
        <v>69</v>
      </c>
      <c r="D7" s="13" t="s">
        <v>70</v>
      </c>
      <c r="E7" s="12" t="s">
        <v>69</v>
      </c>
      <c r="F7" s="13" t="s">
        <v>70</v>
      </c>
    </row>
    <row r="8" spans="1:6" x14ac:dyDescent="0.25">
      <c r="A8" s="410" t="s">
        <v>71</v>
      </c>
      <c r="B8" s="410"/>
      <c r="C8" s="410"/>
      <c r="D8" s="410"/>
      <c r="E8" s="410"/>
      <c r="F8" s="410"/>
    </row>
    <row r="9" spans="1:6" x14ac:dyDescent="0.25">
      <c r="A9" s="239">
        <v>1</v>
      </c>
      <c r="B9" s="240" t="s">
        <v>73</v>
      </c>
      <c r="C9" s="241">
        <v>2541</v>
      </c>
      <c r="D9" s="241">
        <v>8905</v>
      </c>
      <c r="E9" s="242">
        <v>7150</v>
      </c>
      <c r="F9" s="241">
        <v>58301</v>
      </c>
    </row>
    <row r="10" spans="1:6" x14ac:dyDescent="0.25">
      <c r="A10" s="239">
        <v>2</v>
      </c>
      <c r="B10" s="240" t="s">
        <v>74</v>
      </c>
      <c r="C10" s="242">
        <v>364</v>
      </c>
      <c r="D10" s="241">
        <v>1043</v>
      </c>
      <c r="E10" s="242">
        <v>1102</v>
      </c>
      <c r="F10" s="241">
        <v>6657</v>
      </c>
    </row>
    <row r="11" spans="1:6" x14ac:dyDescent="0.25">
      <c r="A11" s="239">
        <v>3</v>
      </c>
      <c r="B11" s="240" t="s">
        <v>75</v>
      </c>
      <c r="C11" s="242">
        <v>152</v>
      </c>
      <c r="D11" s="241">
        <v>484</v>
      </c>
      <c r="E11" s="242">
        <v>410</v>
      </c>
      <c r="F11" s="241">
        <v>3433</v>
      </c>
    </row>
    <row r="12" spans="1:6" x14ac:dyDescent="0.25">
      <c r="A12" s="239">
        <v>4</v>
      </c>
      <c r="B12" s="240" t="s">
        <v>76</v>
      </c>
      <c r="C12" s="242">
        <v>1161</v>
      </c>
      <c r="D12" s="241">
        <v>3120</v>
      </c>
      <c r="E12" s="242">
        <v>3562</v>
      </c>
      <c r="F12" s="241">
        <v>28977</v>
      </c>
    </row>
    <row r="13" spans="1:6" x14ac:dyDescent="0.25">
      <c r="A13" s="239">
        <v>5</v>
      </c>
      <c r="B13" s="240" t="s">
        <v>77</v>
      </c>
      <c r="C13" s="242">
        <v>420</v>
      </c>
      <c r="D13" s="241">
        <v>991</v>
      </c>
      <c r="E13" s="242">
        <v>1445</v>
      </c>
      <c r="F13" s="241">
        <v>8897</v>
      </c>
    </row>
    <row r="14" spans="1:6" x14ac:dyDescent="0.25">
      <c r="A14" s="239">
        <v>6</v>
      </c>
      <c r="B14" s="240" t="s">
        <v>78</v>
      </c>
      <c r="C14" s="242">
        <v>97</v>
      </c>
      <c r="D14" s="241">
        <v>431</v>
      </c>
      <c r="E14" s="242">
        <v>504</v>
      </c>
      <c r="F14" s="241">
        <v>4515</v>
      </c>
    </row>
    <row r="15" spans="1:6" x14ac:dyDescent="0.25">
      <c r="A15" s="239">
        <v>7</v>
      </c>
      <c r="B15" s="240" t="s">
        <v>79</v>
      </c>
      <c r="C15" s="242">
        <v>91</v>
      </c>
      <c r="D15" s="241">
        <v>170</v>
      </c>
      <c r="E15" s="242">
        <v>225</v>
      </c>
      <c r="F15" s="241">
        <v>1053</v>
      </c>
    </row>
    <row r="16" spans="1:6" x14ac:dyDescent="0.25">
      <c r="A16" s="239">
        <v>8</v>
      </c>
      <c r="B16" s="240" t="s">
        <v>81</v>
      </c>
      <c r="C16" s="242">
        <v>1799</v>
      </c>
      <c r="D16" s="241">
        <v>5873</v>
      </c>
      <c r="E16" s="242">
        <v>7233</v>
      </c>
      <c r="F16" s="241">
        <v>51879</v>
      </c>
    </row>
    <row r="17" spans="1:6" x14ac:dyDescent="0.25">
      <c r="A17" s="239">
        <v>9</v>
      </c>
      <c r="B17" s="240" t="s">
        <v>80</v>
      </c>
      <c r="C17" s="242">
        <v>51</v>
      </c>
      <c r="D17" s="241">
        <v>260</v>
      </c>
      <c r="E17" s="242">
        <v>114</v>
      </c>
      <c r="F17" s="241">
        <v>1181</v>
      </c>
    </row>
    <row r="18" spans="1:6" x14ac:dyDescent="0.25">
      <c r="A18" s="239">
        <v>10</v>
      </c>
      <c r="B18" s="240" t="s">
        <v>83</v>
      </c>
      <c r="C18" s="242">
        <v>1164</v>
      </c>
      <c r="D18" s="241">
        <v>4884</v>
      </c>
      <c r="E18" s="242">
        <v>2833</v>
      </c>
      <c r="F18" s="241">
        <v>30342</v>
      </c>
    </row>
    <row r="19" spans="1:6" x14ac:dyDescent="0.25">
      <c r="A19" s="239">
        <v>11</v>
      </c>
      <c r="B19" s="240" t="s">
        <v>82</v>
      </c>
      <c r="C19" s="242">
        <v>244</v>
      </c>
      <c r="D19" s="241">
        <v>267</v>
      </c>
      <c r="E19" s="242">
        <v>952</v>
      </c>
      <c r="F19" s="241">
        <v>5170</v>
      </c>
    </row>
    <row r="20" spans="1:6" x14ac:dyDescent="0.25">
      <c r="A20" s="239">
        <v>12</v>
      </c>
      <c r="B20" s="240" t="s">
        <v>72</v>
      </c>
      <c r="C20" s="242">
        <v>7181</v>
      </c>
      <c r="D20" s="241">
        <v>21329</v>
      </c>
      <c r="E20" s="242">
        <v>19461</v>
      </c>
      <c r="F20" s="241">
        <v>133640</v>
      </c>
    </row>
    <row r="21" spans="1:6" x14ac:dyDescent="0.25">
      <c r="A21" s="243" t="s">
        <v>449</v>
      </c>
      <c r="B21" s="244" t="s">
        <v>84</v>
      </c>
      <c r="C21" s="245">
        <v>15265</v>
      </c>
      <c r="D21" s="245">
        <v>47757</v>
      </c>
      <c r="E21" s="245">
        <v>44991</v>
      </c>
      <c r="F21" s="245">
        <v>334045</v>
      </c>
    </row>
    <row r="22" spans="1:6" x14ac:dyDescent="0.25">
      <c r="A22" s="405" t="s">
        <v>450</v>
      </c>
      <c r="B22" s="406"/>
      <c r="C22" s="406"/>
      <c r="D22" s="406"/>
      <c r="E22" s="406"/>
      <c r="F22" s="407"/>
    </row>
    <row r="23" spans="1:6" x14ac:dyDescent="0.25">
      <c r="A23" s="239">
        <v>13</v>
      </c>
      <c r="B23" s="240" t="s">
        <v>86</v>
      </c>
      <c r="C23" s="242">
        <v>137</v>
      </c>
      <c r="D23" s="241">
        <v>873</v>
      </c>
      <c r="E23" s="242">
        <v>1503</v>
      </c>
      <c r="F23" s="241">
        <v>9142</v>
      </c>
    </row>
    <row r="24" spans="1:6" x14ac:dyDescent="0.25">
      <c r="A24" s="239">
        <v>14</v>
      </c>
      <c r="B24" s="240" t="s">
        <v>87</v>
      </c>
      <c r="C24" s="242">
        <v>0</v>
      </c>
      <c r="D24" s="241">
        <v>0</v>
      </c>
      <c r="E24" s="242">
        <v>0</v>
      </c>
      <c r="F24" s="241">
        <v>0</v>
      </c>
    </row>
    <row r="25" spans="1:6" x14ac:dyDescent="0.25">
      <c r="A25" s="239">
        <v>15</v>
      </c>
      <c r="B25" s="240" t="s">
        <v>88</v>
      </c>
      <c r="C25" s="242">
        <v>2</v>
      </c>
      <c r="D25" s="241">
        <v>2</v>
      </c>
      <c r="E25" s="242">
        <v>1</v>
      </c>
      <c r="F25" s="241">
        <v>0</v>
      </c>
    </row>
    <row r="26" spans="1:6" x14ac:dyDescent="0.25">
      <c r="A26" s="239">
        <v>16</v>
      </c>
      <c r="B26" s="240" t="s">
        <v>89</v>
      </c>
      <c r="C26" s="242">
        <v>3</v>
      </c>
      <c r="D26" s="241">
        <v>1004</v>
      </c>
      <c r="E26" s="242">
        <v>10</v>
      </c>
      <c r="F26" s="241">
        <v>1662</v>
      </c>
    </row>
    <row r="27" spans="1:6" x14ac:dyDescent="0.25">
      <c r="A27" s="239">
        <v>17</v>
      </c>
      <c r="B27" s="240" t="s">
        <v>90</v>
      </c>
      <c r="C27" s="242">
        <v>18</v>
      </c>
      <c r="D27" s="241">
        <v>5</v>
      </c>
      <c r="E27" s="242">
        <v>10</v>
      </c>
      <c r="F27" s="241">
        <v>17</v>
      </c>
    </row>
    <row r="28" spans="1:6" x14ac:dyDescent="0.25">
      <c r="A28" s="239">
        <v>18</v>
      </c>
      <c r="B28" s="240" t="s">
        <v>91</v>
      </c>
      <c r="C28" s="242">
        <v>0</v>
      </c>
      <c r="D28" s="241">
        <v>0</v>
      </c>
      <c r="E28" s="242">
        <v>0</v>
      </c>
      <c r="F28" s="241">
        <v>0</v>
      </c>
    </row>
    <row r="29" spans="1:6" x14ac:dyDescent="0.25">
      <c r="A29" s="239">
        <v>19</v>
      </c>
      <c r="B29" s="240" t="s">
        <v>92</v>
      </c>
      <c r="C29" s="242">
        <v>1</v>
      </c>
      <c r="D29" s="241">
        <v>1</v>
      </c>
      <c r="E29" s="242">
        <v>2</v>
      </c>
      <c r="F29" s="241">
        <v>22</v>
      </c>
    </row>
    <row r="30" spans="1:6" x14ac:dyDescent="0.25">
      <c r="A30" s="239">
        <v>20</v>
      </c>
      <c r="B30" s="240" t="s">
        <v>93</v>
      </c>
      <c r="C30" s="242">
        <v>5</v>
      </c>
      <c r="D30" s="241">
        <v>10</v>
      </c>
      <c r="E30" s="242">
        <v>42</v>
      </c>
      <c r="F30" s="241">
        <v>125</v>
      </c>
    </row>
    <row r="31" spans="1:6" x14ac:dyDescent="0.25">
      <c r="A31" s="239">
        <v>21</v>
      </c>
      <c r="B31" s="240" t="s">
        <v>94</v>
      </c>
      <c r="C31" s="242">
        <v>218</v>
      </c>
      <c r="D31" s="241">
        <v>5263</v>
      </c>
      <c r="E31" s="242">
        <v>1350</v>
      </c>
      <c r="F31" s="241">
        <v>25642</v>
      </c>
    </row>
    <row r="32" spans="1:6" x14ac:dyDescent="0.25">
      <c r="A32" s="239">
        <v>22</v>
      </c>
      <c r="B32" s="240" t="s">
        <v>95</v>
      </c>
      <c r="C32" s="242">
        <v>182</v>
      </c>
      <c r="D32" s="241">
        <v>690</v>
      </c>
      <c r="E32" s="242">
        <v>654</v>
      </c>
      <c r="F32" s="241">
        <v>5909</v>
      </c>
    </row>
    <row r="33" spans="1:6" x14ac:dyDescent="0.25">
      <c r="A33" s="239">
        <v>23</v>
      </c>
      <c r="B33" s="240" t="s">
        <v>96</v>
      </c>
      <c r="C33" s="242">
        <v>25</v>
      </c>
      <c r="D33" s="241">
        <v>669</v>
      </c>
      <c r="E33" s="242">
        <v>105</v>
      </c>
      <c r="F33" s="241">
        <v>2165</v>
      </c>
    </row>
    <row r="34" spans="1:6" x14ac:dyDescent="0.25">
      <c r="A34" s="239">
        <v>24</v>
      </c>
      <c r="B34" s="240" t="s">
        <v>97</v>
      </c>
      <c r="C34" s="242">
        <v>0</v>
      </c>
      <c r="D34" s="241">
        <v>0</v>
      </c>
      <c r="E34" s="242">
        <v>0</v>
      </c>
      <c r="F34" s="241">
        <v>0</v>
      </c>
    </row>
    <row r="35" spans="1:6" x14ac:dyDescent="0.25">
      <c r="A35" s="239">
        <v>25</v>
      </c>
      <c r="B35" s="145" t="s">
        <v>98</v>
      </c>
      <c r="C35" s="242">
        <v>3</v>
      </c>
      <c r="D35" s="241">
        <v>5</v>
      </c>
      <c r="E35" s="242">
        <v>10</v>
      </c>
      <c r="F35" s="241">
        <v>29</v>
      </c>
    </row>
    <row r="36" spans="1:6" x14ac:dyDescent="0.25">
      <c r="A36" s="239">
        <v>26</v>
      </c>
      <c r="B36" s="145" t="s">
        <v>99</v>
      </c>
      <c r="C36" s="242">
        <v>1</v>
      </c>
      <c r="D36" s="241">
        <v>37</v>
      </c>
      <c r="E36" s="242">
        <v>3</v>
      </c>
      <c r="F36" s="241">
        <v>94</v>
      </c>
    </row>
    <row r="37" spans="1:6" x14ac:dyDescent="0.25">
      <c r="A37" s="239">
        <v>27</v>
      </c>
      <c r="B37" s="145" t="s">
        <v>100</v>
      </c>
      <c r="C37" s="242">
        <v>0</v>
      </c>
      <c r="D37" s="241">
        <v>0</v>
      </c>
      <c r="E37" s="242">
        <v>0</v>
      </c>
      <c r="F37" s="241">
        <v>0</v>
      </c>
    </row>
    <row r="38" spans="1:6" x14ac:dyDescent="0.25">
      <c r="A38" s="239">
        <v>28</v>
      </c>
      <c r="B38" s="145" t="s">
        <v>101</v>
      </c>
      <c r="C38" s="242">
        <v>0</v>
      </c>
      <c r="D38" s="241">
        <v>0</v>
      </c>
      <c r="E38" s="242">
        <v>0</v>
      </c>
      <c r="F38" s="241">
        <v>0</v>
      </c>
    </row>
    <row r="39" spans="1:6" x14ac:dyDescent="0.25">
      <c r="A39" s="239">
        <v>29</v>
      </c>
      <c r="B39" s="145" t="s">
        <v>102</v>
      </c>
      <c r="C39" s="242">
        <v>0</v>
      </c>
      <c r="D39" s="241">
        <v>0</v>
      </c>
      <c r="E39" s="242">
        <v>0</v>
      </c>
      <c r="F39" s="241">
        <v>0</v>
      </c>
    </row>
    <row r="40" spans="1:6" x14ac:dyDescent="0.25">
      <c r="A40" s="239">
        <v>30</v>
      </c>
      <c r="B40" s="145" t="s">
        <v>103</v>
      </c>
      <c r="C40" s="242">
        <v>0</v>
      </c>
      <c r="D40" s="241">
        <v>0</v>
      </c>
      <c r="E40" s="242">
        <v>0</v>
      </c>
      <c r="F40" s="241">
        <v>0</v>
      </c>
    </row>
    <row r="41" spans="1:6" x14ac:dyDescent="0.25">
      <c r="A41" s="239">
        <v>31</v>
      </c>
      <c r="B41" s="145" t="s">
        <v>104</v>
      </c>
      <c r="C41" s="242">
        <v>0</v>
      </c>
      <c r="D41" s="241">
        <v>0</v>
      </c>
      <c r="E41" s="242">
        <v>1</v>
      </c>
      <c r="F41" s="241">
        <v>22</v>
      </c>
    </row>
    <row r="42" spans="1:6" x14ac:dyDescent="0.25">
      <c r="A42" s="239">
        <v>32</v>
      </c>
      <c r="B42" s="145" t="s">
        <v>105</v>
      </c>
      <c r="C42" s="242">
        <v>2</v>
      </c>
      <c r="D42" s="241">
        <v>2</v>
      </c>
      <c r="E42" s="242">
        <v>4</v>
      </c>
      <c r="F42" s="241">
        <v>14</v>
      </c>
    </row>
    <row r="43" spans="1:6" x14ac:dyDescent="0.25">
      <c r="A43" s="239">
        <v>33</v>
      </c>
      <c r="B43" s="145" t="s">
        <v>106</v>
      </c>
      <c r="C43" s="242">
        <v>37</v>
      </c>
      <c r="D43" s="241">
        <v>662</v>
      </c>
      <c r="E43" s="242">
        <v>141</v>
      </c>
      <c r="F43" s="241">
        <v>3075</v>
      </c>
    </row>
    <row r="44" spans="1:6" x14ac:dyDescent="0.25">
      <c r="A44" s="239">
        <v>34</v>
      </c>
      <c r="B44" s="145" t="s">
        <v>107</v>
      </c>
      <c r="C44" s="242">
        <v>1</v>
      </c>
      <c r="D44" s="241">
        <v>9</v>
      </c>
      <c r="E44" s="242">
        <v>9</v>
      </c>
      <c r="F44" s="241">
        <v>84</v>
      </c>
    </row>
    <row r="45" spans="1:6" x14ac:dyDescent="0.25">
      <c r="A45" s="243" t="s">
        <v>451</v>
      </c>
      <c r="B45" s="244" t="s">
        <v>84</v>
      </c>
      <c r="C45" s="245">
        <v>635</v>
      </c>
      <c r="D45" s="245">
        <v>9232</v>
      </c>
      <c r="E45" s="245">
        <v>3845</v>
      </c>
      <c r="F45" s="245">
        <v>48002</v>
      </c>
    </row>
    <row r="46" spans="1:6" x14ac:dyDescent="0.25">
      <c r="A46" s="243" t="s">
        <v>452</v>
      </c>
      <c r="B46" s="244" t="s">
        <v>453</v>
      </c>
      <c r="C46" s="245">
        <v>15900</v>
      </c>
      <c r="D46" s="245">
        <v>56989</v>
      </c>
      <c r="E46" s="245">
        <v>48836</v>
      </c>
      <c r="F46" s="245">
        <v>382047</v>
      </c>
    </row>
    <row r="47" spans="1:6" x14ac:dyDescent="0.25">
      <c r="A47" s="405" t="s">
        <v>113</v>
      </c>
      <c r="B47" s="406"/>
      <c r="C47" s="406"/>
      <c r="D47" s="406"/>
      <c r="E47" s="406"/>
      <c r="F47" s="407"/>
    </row>
    <row r="48" spans="1:6" x14ac:dyDescent="0.25">
      <c r="A48" s="239">
        <v>35</v>
      </c>
      <c r="B48" s="240" t="s">
        <v>114</v>
      </c>
      <c r="C48" s="241">
        <v>161</v>
      </c>
      <c r="D48" s="241">
        <v>537</v>
      </c>
      <c r="E48" s="242">
        <v>1002</v>
      </c>
      <c r="F48" s="241">
        <v>6021</v>
      </c>
    </row>
    <row r="49" spans="1:6" x14ac:dyDescent="0.25">
      <c r="A49" s="243" t="s">
        <v>454</v>
      </c>
      <c r="B49" s="244" t="s">
        <v>84</v>
      </c>
      <c r="C49" s="245">
        <v>161</v>
      </c>
      <c r="D49" s="245">
        <v>537</v>
      </c>
      <c r="E49" s="245">
        <v>1002</v>
      </c>
      <c r="F49" s="245">
        <v>6021</v>
      </c>
    </row>
    <row r="50" spans="1:6" x14ac:dyDescent="0.25">
      <c r="A50" s="405" t="s">
        <v>455</v>
      </c>
      <c r="B50" s="406"/>
      <c r="C50" s="406"/>
      <c r="D50" s="406"/>
      <c r="E50" s="406"/>
      <c r="F50" s="407"/>
    </row>
    <row r="51" spans="1:6" x14ac:dyDescent="0.25">
      <c r="A51" s="239">
        <v>36</v>
      </c>
      <c r="B51" s="240" t="s">
        <v>456</v>
      </c>
      <c r="C51" s="242">
        <v>0</v>
      </c>
      <c r="D51" s="241">
        <v>0</v>
      </c>
      <c r="E51" s="242">
        <v>4</v>
      </c>
      <c r="F51" s="241">
        <v>8</v>
      </c>
    </row>
    <row r="52" spans="1:6" x14ac:dyDescent="0.25">
      <c r="A52" s="239">
        <v>37</v>
      </c>
      <c r="B52" s="240" t="s">
        <v>457</v>
      </c>
      <c r="C52" s="242">
        <v>0</v>
      </c>
      <c r="D52" s="241">
        <v>0</v>
      </c>
      <c r="E52" s="242">
        <v>38</v>
      </c>
      <c r="F52" s="241">
        <v>213</v>
      </c>
    </row>
    <row r="53" spans="1:6" x14ac:dyDescent="0.25">
      <c r="A53" s="243" t="s">
        <v>458</v>
      </c>
      <c r="B53" s="244" t="s">
        <v>84</v>
      </c>
      <c r="C53" s="245">
        <v>0</v>
      </c>
      <c r="D53" s="245">
        <v>0</v>
      </c>
      <c r="E53" s="245">
        <v>42</v>
      </c>
      <c r="F53" s="245">
        <v>221</v>
      </c>
    </row>
    <row r="54" spans="1:6" x14ac:dyDescent="0.25">
      <c r="A54" s="405" t="s">
        <v>459</v>
      </c>
      <c r="B54" s="406"/>
      <c r="C54" s="406"/>
      <c r="D54" s="406"/>
      <c r="E54" s="406"/>
      <c r="F54" s="407"/>
    </row>
    <row r="55" spans="1:6" x14ac:dyDescent="0.25">
      <c r="A55" s="239">
        <v>38</v>
      </c>
      <c r="B55" s="240" t="s">
        <v>121</v>
      </c>
      <c r="C55" s="242">
        <v>1</v>
      </c>
      <c r="D55" s="241">
        <v>7</v>
      </c>
      <c r="E55" s="242">
        <v>1</v>
      </c>
      <c r="F55" s="241">
        <v>81</v>
      </c>
    </row>
    <row r="56" spans="1:6" x14ac:dyDescent="0.25">
      <c r="A56" s="239">
        <v>39</v>
      </c>
      <c r="B56" s="240" t="s">
        <v>122</v>
      </c>
      <c r="C56" s="242">
        <v>0</v>
      </c>
      <c r="D56" s="241">
        <v>0</v>
      </c>
      <c r="E56" s="242">
        <v>0</v>
      </c>
      <c r="F56" s="241">
        <v>0</v>
      </c>
    </row>
    <row r="57" spans="1:6" x14ac:dyDescent="0.25">
      <c r="A57" s="239">
        <v>40</v>
      </c>
      <c r="B57" s="240" t="s">
        <v>124</v>
      </c>
      <c r="C57" s="242">
        <v>0</v>
      </c>
      <c r="D57" s="241">
        <v>0</v>
      </c>
      <c r="E57" s="242">
        <v>0</v>
      </c>
      <c r="F57" s="241">
        <v>0</v>
      </c>
    </row>
    <row r="58" spans="1:6" x14ac:dyDescent="0.25">
      <c r="A58" s="239">
        <v>41</v>
      </c>
      <c r="B58" s="240" t="s">
        <v>123</v>
      </c>
      <c r="C58" s="242">
        <v>0</v>
      </c>
      <c r="D58" s="241">
        <v>0</v>
      </c>
      <c r="E58" s="242">
        <v>0</v>
      </c>
      <c r="F58" s="241">
        <v>0</v>
      </c>
    </row>
    <row r="59" spans="1:6" x14ac:dyDescent="0.25">
      <c r="A59" s="239">
        <v>42</v>
      </c>
      <c r="B59" s="240" t="s">
        <v>126</v>
      </c>
      <c r="C59" s="242">
        <v>0</v>
      </c>
      <c r="D59" s="241">
        <v>0</v>
      </c>
      <c r="E59" s="242">
        <v>0</v>
      </c>
      <c r="F59" s="241">
        <v>0</v>
      </c>
    </row>
    <row r="60" spans="1:6" x14ac:dyDescent="0.25">
      <c r="A60" s="239">
        <v>43</v>
      </c>
      <c r="B60" s="240" t="s">
        <v>125</v>
      </c>
      <c r="C60" s="242">
        <v>0</v>
      </c>
      <c r="D60" s="241">
        <v>0</v>
      </c>
      <c r="E60" s="242">
        <v>0</v>
      </c>
      <c r="F60" s="241">
        <v>0</v>
      </c>
    </row>
    <row r="61" spans="1:6" x14ac:dyDescent="0.25">
      <c r="A61" s="239">
        <v>44</v>
      </c>
      <c r="B61" s="240" t="s">
        <v>127</v>
      </c>
      <c r="C61" s="242">
        <v>0</v>
      </c>
      <c r="D61" s="241">
        <v>0</v>
      </c>
      <c r="E61" s="242">
        <v>0</v>
      </c>
      <c r="F61" s="241">
        <v>0</v>
      </c>
    </row>
    <row r="62" spans="1:6" x14ac:dyDescent="0.25">
      <c r="A62" s="239">
        <v>45</v>
      </c>
      <c r="B62" s="240" t="s">
        <v>128</v>
      </c>
      <c r="C62" s="242">
        <v>0</v>
      </c>
      <c r="D62" s="241">
        <v>0</v>
      </c>
      <c r="E62" s="242">
        <v>1</v>
      </c>
      <c r="F62" s="241">
        <v>0</v>
      </c>
    </row>
    <row r="63" spans="1:6" x14ac:dyDescent="0.25">
      <c r="A63" s="239">
        <v>46</v>
      </c>
      <c r="B63" s="240" t="s">
        <v>129</v>
      </c>
      <c r="C63" s="242">
        <v>0</v>
      </c>
      <c r="D63" s="241">
        <v>0</v>
      </c>
      <c r="E63" s="242">
        <v>0</v>
      </c>
      <c r="F63" s="241">
        <v>0</v>
      </c>
    </row>
    <row r="64" spans="1:6" x14ac:dyDescent="0.25">
      <c r="A64" s="243" t="s">
        <v>460</v>
      </c>
      <c r="B64" s="244" t="s">
        <v>84</v>
      </c>
      <c r="C64" s="245">
        <v>1</v>
      </c>
      <c r="D64" s="245">
        <v>7</v>
      </c>
      <c r="E64" s="245">
        <v>2</v>
      </c>
      <c r="F64" s="245">
        <v>81</v>
      </c>
    </row>
    <row r="65" spans="1:6" x14ac:dyDescent="0.25">
      <c r="A65" s="408" t="s">
        <v>56</v>
      </c>
      <c r="B65" s="409"/>
      <c r="C65" s="245">
        <v>16062</v>
      </c>
      <c r="D65" s="245">
        <v>57533</v>
      </c>
      <c r="E65" s="245">
        <v>49882</v>
      </c>
      <c r="F65" s="245">
        <v>388370</v>
      </c>
    </row>
  </sheetData>
  <mergeCells count="14">
    <mergeCell ref="A1:F1"/>
    <mergeCell ref="A2:F2"/>
    <mergeCell ref="A3:F3"/>
    <mergeCell ref="A4:F4"/>
    <mergeCell ref="A6:A7"/>
    <mergeCell ref="B6:B7"/>
    <mergeCell ref="A54:F54"/>
    <mergeCell ref="A65:B65"/>
    <mergeCell ref="C6:D6"/>
    <mergeCell ref="E6:F6"/>
    <mergeCell ref="A8:F8"/>
    <mergeCell ref="A22:F22"/>
    <mergeCell ref="A47:F47"/>
    <mergeCell ref="A50:F5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566-1BC2-4BAB-A436-362887F2D83A}">
  <dimension ref="A1:F63"/>
  <sheetViews>
    <sheetView workbookViewId="0">
      <selection activeCell="H5" sqref="H5"/>
    </sheetView>
  </sheetViews>
  <sheetFormatPr defaultRowHeight="15" x14ac:dyDescent="0.25"/>
  <cols>
    <col min="2" max="2" width="37.28515625" bestFit="1" customWidth="1"/>
    <col min="3" max="10" width="21.140625" customWidth="1"/>
  </cols>
  <sheetData>
    <row r="1" spans="1:6" x14ac:dyDescent="0.25">
      <c r="A1" s="314" t="s">
        <v>462</v>
      </c>
      <c r="B1" s="314"/>
      <c r="C1" s="314"/>
      <c r="D1" s="314"/>
      <c r="E1" s="314"/>
      <c r="F1" s="314"/>
    </row>
    <row r="2" spans="1:6" x14ac:dyDescent="0.25">
      <c r="A2" s="411" t="s">
        <v>448</v>
      </c>
      <c r="B2" s="411"/>
      <c r="C2" s="411"/>
      <c r="D2" s="411"/>
      <c r="E2" s="411"/>
      <c r="F2" s="411"/>
    </row>
    <row r="3" spans="1:6" x14ac:dyDescent="0.25">
      <c r="A3" s="7"/>
      <c r="B3" s="8"/>
      <c r="D3" s="236" t="s">
        <v>61</v>
      </c>
      <c r="F3" s="238" t="s">
        <v>463</v>
      </c>
    </row>
    <row r="4" spans="1:6" ht="45.75" customHeight="1" x14ac:dyDescent="0.25">
      <c r="A4" s="310" t="s">
        <v>63</v>
      </c>
      <c r="B4" s="412" t="s">
        <v>64</v>
      </c>
      <c r="C4" s="316" t="s">
        <v>138</v>
      </c>
      <c r="D4" s="316"/>
      <c r="E4" s="316" t="s">
        <v>139</v>
      </c>
      <c r="F4" s="316"/>
    </row>
    <row r="5" spans="1:6" x14ac:dyDescent="0.25">
      <c r="A5" s="310"/>
      <c r="B5" s="412"/>
      <c r="C5" s="12" t="s">
        <v>69</v>
      </c>
      <c r="D5" s="13" t="s">
        <v>70</v>
      </c>
      <c r="E5" s="12" t="s">
        <v>69</v>
      </c>
      <c r="F5" s="13" t="s">
        <v>70</v>
      </c>
    </row>
    <row r="6" spans="1:6" x14ac:dyDescent="0.25">
      <c r="A6" s="410" t="s">
        <v>71</v>
      </c>
      <c r="B6" s="410"/>
      <c r="C6" s="410"/>
      <c r="D6" s="410"/>
      <c r="E6" s="410"/>
      <c r="F6" s="410"/>
    </row>
    <row r="7" spans="1:6" x14ac:dyDescent="0.25">
      <c r="A7" s="239">
        <v>1</v>
      </c>
      <c r="B7" s="240" t="s">
        <v>73</v>
      </c>
      <c r="C7" s="241">
        <v>7258</v>
      </c>
      <c r="D7" s="241">
        <v>120280</v>
      </c>
      <c r="E7" s="242" t="e">
        <v>#VALUE!</v>
      </c>
      <c r="F7" s="241" t="e">
        <v>#VALUE!</v>
      </c>
    </row>
    <row r="8" spans="1:6" x14ac:dyDescent="0.25">
      <c r="A8" s="239">
        <v>2</v>
      </c>
      <c r="B8" s="240" t="s">
        <v>74</v>
      </c>
      <c r="C8" s="242">
        <v>1555</v>
      </c>
      <c r="D8" s="241">
        <v>37232</v>
      </c>
      <c r="E8" s="242">
        <v>0</v>
      </c>
      <c r="F8" s="241">
        <v>0</v>
      </c>
    </row>
    <row r="9" spans="1:6" x14ac:dyDescent="0.25">
      <c r="A9" s="239">
        <v>3</v>
      </c>
      <c r="B9" s="240" t="s">
        <v>75</v>
      </c>
      <c r="C9" s="242">
        <v>568</v>
      </c>
      <c r="D9" s="241">
        <v>11405</v>
      </c>
      <c r="E9" s="242">
        <v>60375</v>
      </c>
      <c r="F9" s="241">
        <v>1085506</v>
      </c>
    </row>
    <row r="10" spans="1:6" x14ac:dyDescent="0.25">
      <c r="A10" s="239">
        <v>4</v>
      </c>
      <c r="B10" s="240" t="s">
        <v>76</v>
      </c>
      <c r="C10" s="242">
        <v>2086</v>
      </c>
      <c r="D10" s="241">
        <v>40853</v>
      </c>
      <c r="E10" s="242">
        <v>11307</v>
      </c>
      <c r="F10" s="241">
        <v>239788</v>
      </c>
    </row>
    <row r="11" spans="1:6" x14ac:dyDescent="0.25">
      <c r="A11" s="239">
        <v>5</v>
      </c>
      <c r="B11" s="240" t="s">
        <v>77</v>
      </c>
      <c r="C11" s="242">
        <v>962</v>
      </c>
      <c r="D11" s="241">
        <v>13755</v>
      </c>
      <c r="E11" s="242">
        <v>3452</v>
      </c>
      <c r="F11" s="241">
        <v>75999</v>
      </c>
    </row>
    <row r="12" spans="1:6" x14ac:dyDescent="0.25">
      <c r="A12" s="239">
        <v>6</v>
      </c>
      <c r="B12" s="240" t="s">
        <v>78</v>
      </c>
      <c r="C12" s="242">
        <v>742</v>
      </c>
      <c r="D12" s="241">
        <v>17145</v>
      </c>
      <c r="E12" s="242">
        <v>13862</v>
      </c>
      <c r="F12" s="241">
        <v>252811</v>
      </c>
    </row>
    <row r="13" spans="1:6" x14ac:dyDescent="0.25">
      <c r="A13" s="239">
        <v>7</v>
      </c>
      <c r="B13" s="240" t="s">
        <v>79</v>
      </c>
      <c r="C13" s="242">
        <v>285</v>
      </c>
      <c r="D13" s="241">
        <v>11827</v>
      </c>
      <c r="E13" s="242">
        <v>7761</v>
      </c>
      <c r="F13" s="241">
        <v>105128</v>
      </c>
    </row>
    <row r="14" spans="1:6" x14ac:dyDescent="0.25">
      <c r="A14" s="239">
        <v>8</v>
      </c>
      <c r="B14" s="240" t="s">
        <v>81</v>
      </c>
      <c r="C14" s="242">
        <v>6557</v>
      </c>
      <c r="D14" s="241">
        <v>120274</v>
      </c>
      <c r="E14" s="242">
        <v>7344</v>
      </c>
      <c r="F14" s="241">
        <v>154245</v>
      </c>
    </row>
    <row r="15" spans="1:6" x14ac:dyDescent="0.25">
      <c r="A15" s="239">
        <v>9</v>
      </c>
      <c r="B15" s="240" t="s">
        <v>80</v>
      </c>
      <c r="C15" s="242">
        <v>1323</v>
      </c>
      <c r="D15" s="241">
        <v>16166</v>
      </c>
      <c r="E15" s="242">
        <v>2524</v>
      </c>
      <c r="F15" s="241">
        <v>40434</v>
      </c>
    </row>
    <row r="16" spans="1:6" x14ac:dyDescent="0.25">
      <c r="A16" s="239">
        <v>10</v>
      </c>
      <c r="B16" s="240" t="s">
        <v>83</v>
      </c>
      <c r="C16" s="242">
        <v>2324</v>
      </c>
      <c r="D16" s="241">
        <v>35337</v>
      </c>
      <c r="E16" s="242">
        <v>51029</v>
      </c>
      <c r="F16" s="241">
        <v>784007</v>
      </c>
    </row>
    <row r="17" spans="1:6" x14ac:dyDescent="0.25">
      <c r="A17" s="239">
        <v>11</v>
      </c>
      <c r="B17" s="240" t="s">
        <v>82</v>
      </c>
      <c r="C17" s="242">
        <v>1987</v>
      </c>
      <c r="D17" s="241">
        <v>32515</v>
      </c>
      <c r="E17" s="242">
        <v>2535</v>
      </c>
      <c r="F17" s="241">
        <v>36365</v>
      </c>
    </row>
    <row r="18" spans="1:6" x14ac:dyDescent="0.25">
      <c r="A18" s="239">
        <v>12</v>
      </c>
      <c r="B18" s="240" t="s">
        <v>72</v>
      </c>
      <c r="C18" s="242">
        <v>37160</v>
      </c>
      <c r="D18" s="241">
        <v>500351</v>
      </c>
      <c r="E18" s="242">
        <v>14466</v>
      </c>
      <c r="F18" s="241">
        <v>247060</v>
      </c>
    </row>
    <row r="19" spans="1:6" x14ac:dyDescent="0.25">
      <c r="A19" s="243" t="s">
        <v>449</v>
      </c>
      <c r="B19" s="244" t="s">
        <v>84</v>
      </c>
      <c r="C19" s="243">
        <v>62807</v>
      </c>
      <c r="D19" s="245">
        <v>957140</v>
      </c>
      <c r="E19" s="243">
        <v>174655</v>
      </c>
      <c r="F19" s="245">
        <v>3021343</v>
      </c>
    </row>
    <row r="20" spans="1:6" x14ac:dyDescent="0.25">
      <c r="A20" s="405" t="s">
        <v>450</v>
      </c>
      <c r="B20" s="406"/>
      <c r="C20" s="406"/>
      <c r="D20" s="406"/>
      <c r="E20" s="406"/>
      <c r="F20" s="407"/>
    </row>
    <row r="21" spans="1:6" x14ac:dyDescent="0.25">
      <c r="A21" s="239">
        <v>13</v>
      </c>
      <c r="B21" s="240" t="s">
        <v>86</v>
      </c>
      <c r="C21" s="242">
        <v>711</v>
      </c>
      <c r="D21" s="241">
        <v>10607</v>
      </c>
      <c r="E21" s="242">
        <v>471460</v>
      </c>
      <c r="F21" s="241">
        <v>7109346</v>
      </c>
    </row>
    <row r="22" spans="1:6" x14ac:dyDescent="0.25">
      <c r="A22" s="239">
        <v>14</v>
      </c>
      <c r="B22" s="240" t="s">
        <v>87</v>
      </c>
      <c r="C22" s="242">
        <v>620</v>
      </c>
      <c r="D22" s="241">
        <v>8164</v>
      </c>
      <c r="E22" s="242">
        <v>0</v>
      </c>
      <c r="F22" s="241">
        <v>0</v>
      </c>
    </row>
    <row r="23" spans="1:6" x14ac:dyDescent="0.25">
      <c r="A23" s="239">
        <v>15</v>
      </c>
      <c r="B23" s="240" t="s">
        <v>88</v>
      </c>
      <c r="C23" s="242">
        <v>0</v>
      </c>
      <c r="D23" s="241">
        <v>0</v>
      </c>
      <c r="E23" s="242">
        <v>16868</v>
      </c>
      <c r="F23" s="241">
        <v>377547</v>
      </c>
    </row>
    <row r="24" spans="1:6" x14ac:dyDescent="0.25">
      <c r="A24" s="239">
        <v>16</v>
      </c>
      <c r="B24" s="240" t="s">
        <v>89</v>
      </c>
      <c r="C24" s="242">
        <v>17</v>
      </c>
      <c r="D24" s="241">
        <v>528</v>
      </c>
      <c r="E24" s="242">
        <v>8929</v>
      </c>
      <c r="F24" s="241">
        <v>103598</v>
      </c>
    </row>
    <row r="25" spans="1:6" x14ac:dyDescent="0.25">
      <c r="A25" s="239">
        <v>17</v>
      </c>
      <c r="B25" s="240" t="s">
        <v>90</v>
      </c>
      <c r="C25" s="242">
        <v>34224</v>
      </c>
      <c r="D25" s="241">
        <v>36910</v>
      </c>
      <c r="E25" s="242">
        <v>4</v>
      </c>
      <c r="F25" s="241">
        <v>52</v>
      </c>
    </row>
    <row r="26" spans="1:6" x14ac:dyDescent="0.25">
      <c r="A26" s="239">
        <v>18</v>
      </c>
      <c r="B26" s="240" t="s">
        <v>91</v>
      </c>
      <c r="C26" s="242">
        <v>6</v>
      </c>
      <c r="D26" s="241">
        <v>90</v>
      </c>
      <c r="E26" s="242">
        <v>157</v>
      </c>
      <c r="F26" s="241">
        <v>3877</v>
      </c>
    </row>
    <row r="27" spans="1:6" x14ac:dyDescent="0.25">
      <c r="A27" s="239">
        <v>19</v>
      </c>
      <c r="B27" s="240" t="s">
        <v>92</v>
      </c>
      <c r="C27" s="242">
        <v>20</v>
      </c>
      <c r="D27" s="241">
        <v>468</v>
      </c>
      <c r="E27" s="242">
        <v>50625</v>
      </c>
      <c r="F27" s="241">
        <v>95737</v>
      </c>
    </row>
    <row r="28" spans="1:6" x14ac:dyDescent="0.25">
      <c r="A28" s="239">
        <v>20</v>
      </c>
      <c r="B28" s="240" t="s">
        <v>93</v>
      </c>
      <c r="C28" s="242">
        <v>15656</v>
      </c>
      <c r="D28" s="241">
        <v>258725</v>
      </c>
      <c r="E28" s="242">
        <v>10</v>
      </c>
      <c r="F28" s="241">
        <v>142</v>
      </c>
    </row>
    <row r="29" spans="1:6" x14ac:dyDescent="0.25">
      <c r="A29" s="239">
        <v>21</v>
      </c>
      <c r="B29" s="240" t="s">
        <v>94</v>
      </c>
      <c r="C29" s="242">
        <v>3119</v>
      </c>
      <c r="D29" s="241">
        <v>110582</v>
      </c>
      <c r="E29" s="242">
        <v>319</v>
      </c>
      <c r="F29" s="241">
        <v>8562</v>
      </c>
    </row>
    <row r="30" spans="1:6" x14ac:dyDescent="0.25">
      <c r="A30" s="239">
        <v>22</v>
      </c>
      <c r="B30" s="240" t="s">
        <v>95</v>
      </c>
      <c r="C30" s="242">
        <v>839</v>
      </c>
      <c r="D30" s="241">
        <v>24536</v>
      </c>
      <c r="E30" s="242">
        <v>140143</v>
      </c>
      <c r="F30" s="241">
        <v>2169475</v>
      </c>
    </row>
    <row r="31" spans="1:6" x14ac:dyDescent="0.25">
      <c r="A31" s="239">
        <v>23</v>
      </c>
      <c r="B31" s="240" t="s">
        <v>96</v>
      </c>
      <c r="C31" s="242">
        <v>967</v>
      </c>
      <c r="D31" s="241">
        <v>13429</v>
      </c>
      <c r="E31" s="242">
        <v>37126</v>
      </c>
      <c r="F31" s="241">
        <v>814199</v>
      </c>
    </row>
    <row r="32" spans="1:6" x14ac:dyDescent="0.25">
      <c r="A32" s="239">
        <v>24</v>
      </c>
      <c r="B32" s="240" t="s">
        <v>97</v>
      </c>
      <c r="C32" s="242">
        <v>1095</v>
      </c>
      <c r="D32" s="241">
        <v>8459</v>
      </c>
      <c r="E32" s="242">
        <v>7448</v>
      </c>
      <c r="F32" s="241">
        <v>148900</v>
      </c>
    </row>
    <row r="33" spans="1:6" x14ac:dyDescent="0.25">
      <c r="A33" s="239">
        <v>25</v>
      </c>
      <c r="B33" s="145" t="s">
        <v>98</v>
      </c>
      <c r="C33" s="242">
        <v>8</v>
      </c>
      <c r="D33" s="241">
        <v>93</v>
      </c>
      <c r="E33" s="242">
        <v>12200</v>
      </c>
      <c r="F33" s="241">
        <v>141052</v>
      </c>
    </row>
    <row r="34" spans="1:6" x14ac:dyDescent="0.25">
      <c r="A34" s="239">
        <v>26</v>
      </c>
      <c r="B34" s="145" t="s">
        <v>99</v>
      </c>
      <c r="C34" s="242">
        <v>8</v>
      </c>
      <c r="D34" s="241">
        <v>175</v>
      </c>
      <c r="E34" s="242">
        <v>6158</v>
      </c>
      <c r="F34" s="241">
        <v>60898</v>
      </c>
    </row>
    <row r="35" spans="1:6" x14ac:dyDescent="0.25">
      <c r="A35" s="239">
        <v>27</v>
      </c>
      <c r="B35" s="145" t="s">
        <v>100</v>
      </c>
      <c r="C35" s="242">
        <v>90</v>
      </c>
      <c r="D35" s="241">
        <v>1846</v>
      </c>
      <c r="E35" s="242">
        <v>90</v>
      </c>
      <c r="F35" s="241">
        <v>1564</v>
      </c>
    </row>
    <row r="36" spans="1:6" x14ac:dyDescent="0.25">
      <c r="A36" s="239">
        <v>28</v>
      </c>
      <c r="B36" s="145" t="s">
        <v>101</v>
      </c>
      <c r="C36" s="242">
        <v>28</v>
      </c>
      <c r="D36" s="241">
        <v>602</v>
      </c>
      <c r="E36" s="242">
        <v>94</v>
      </c>
      <c r="F36" s="241">
        <v>2585</v>
      </c>
    </row>
    <row r="37" spans="1:6" x14ac:dyDescent="0.25">
      <c r="A37" s="239">
        <v>29</v>
      </c>
      <c r="B37" s="145" t="s">
        <v>102</v>
      </c>
      <c r="C37" s="242">
        <v>0</v>
      </c>
      <c r="D37" s="241">
        <v>0</v>
      </c>
      <c r="E37" s="242">
        <v>89</v>
      </c>
      <c r="F37" s="241">
        <v>4694</v>
      </c>
    </row>
    <row r="38" spans="1:6" x14ac:dyDescent="0.25">
      <c r="A38" s="239">
        <v>30</v>
      </c>
      <c r="B38" s="145" t="s">
        <v>103</v>
      </c>
      <c r="C38" s="242">
        <v>74</v>
      </c>
      <c r="D38" s="241">
        <v>2388</v>
      </c>
      <c r="E38" s="242">
        <v>309</v>
      </c>
      <c r="F38" s="241">
        <v>5180</v>
      </c>
    </row>
    <row r="39" spans="1:6" x14ac:dyDescent="0.25">
      <c r="A39" s="239">
        <v>31</v>
      </c>
      <c r="B39" s="145" t="s">
        <v>104</v>
      </c>
      <c r="C39" s="242">
        <v>2</v>
      </c>
      <c r="D39" s="241">
        <v>91</v>
      </c>
      <c r="E39" s="242">
        <v>0</v>
      </c>
      <c r="F39" s="241">
        <v>0</v>
      </c>
    </row>
    <row r="40" spans="1:6" x14ac:dyDescent="0.25">
      <c r="A40" s="239">
        <v>32</v>
      </c>
      <c r="B40" s="145" t="s">
        <v>105</v>
      </c>
      <c r="C40" s="242">
        <v>4</v>
      </c>
      <c r="D40" s="241">
        <v>32</v>
      </c>
      <c r="E40" s="242">
        <v>464</v>
      </c>
      <c r="F40" s="241">
        <v>18260</v>
      </c>
    </row>
    <row r="41" spans="1:6" x14ac:dyDescent="0.25">
      <c r="A41" s="239">
        <v>33</v>
      </c>
      <c r="B41" s="145" t="s">
        <v>106</v>
      </c>
      <c r="C41" s="242">
        <v>338</v>
      </c>
      <c r="D41" s="241">
        <v>12297</v>
      </c>
      <c r="E41" s="242">
        <v>16</v>
      </c>
      <c r="F41" s="241">
        <v>407</v>
      </c>
    </row>
    <row r="42" spans="1:6" x14ac:dyDescent="0.25">
      <c r="A42" s="239">
        <v>34</v>
      </c>
      <c r="B42" s="145" t="s">
        <v>107</v>
      </c>
      <c r="C42" s="242">
        <v>7</v>
      </c>
      <c r="D42" s="241">
        <v>145</v>
      </c>
      <c r="E42" s="242">
        <v>136</v>
      </c>
      <c r="F42" s="241">
        <v>1409</v>
      </c>
    </row>
    <row r="43" spans="1:6" x14ac:dyDescent="0.25">
      <c r="A43" s="243" t="s">
        <v>451</v>
      </c>
      <c r="B43" s="244" t="s">
        <v>84</v>
      </c>
      <c r="C43" s="245">
        <v>57833</v>
      </c>
      <c r="D43" s="245">
        <v>490167</v>
      </c>
      <c r="E43" s="245">
        <v>752645</v>
      </c>
      <c r="F43" s="245">
        <v>11067484</v>
      </c>
    </row>
    <row r="44" spans="1:6" x14ac:dyDescent="0.25">
      <c r="A44" s="243" t="s">
        <v>452</v>
      </c>
      <c r="B44" s="244" t="s">
        <v>453</v>
      </c>
      <c r="C44" s="243">
        <v>120640</v>
      </c>
      <c r="D44" s="243">
        <v>1447307</v>
      </c>
      <c r="E44" s="243">
        <v>927300</v>
      </c>
      <c r="F44" s="243">
        <v>14088827</v>
      </c>
    </row>
    <row r="45" spans="1:6" x14ac:dyDescent="0.25">
      <c r="A45" s="405" t="s">
        <v>113</v>
      </c>
      <c r="B45" s="406"/>
      <c r="C45" s="406"/>
      <c r="D45" s="406"/>
      <c r="E45" s="406"/>
      <c r="F45" s="407"/>
    </row>
    <row r="46" spans="1:6" x14ac:dyDescent="0.25">
      <c r="A46" s="239">
        <v>35</v>
      </c>
      <c r="B46" s="240" t="s">
        <v>114</v>
      </c>
      <c r="C46" s="242">
        <v>7209</v>
      </c>
      <c r="D46" s="241">
        <v>41359</v>
      </c>
      <c r="E46" s="242">
        <v>755656</v>
      </c>
      <c r="F46" s="241">
        <v>11131759</v>
      </c>
    </row>
    <row r="47" spans="1:6" x14ac:dyDescent="0.25">
      <c r="A47" s="243" t="s">
        <v>454</v>
      </c>
      <c r="B47" s="244" t="s">
        <v>84</v>
      </c>
      <c r="C47" s="243">
        <v>7209</v>
      </c>
      <c r="D47" s="245">
        <v>41359</v>
      </c>
      <c r="E47" s="243">
        <v>755656</v>
      </c>
      <c r="F47" s="245">
        <v>11131759</v>
      </c>
    </row>
    <row r="48" spans="1:6" x14ac:dyDescent="0.25">
      <c r="A48" s="405" t="s">
        <v>455</v>
      </c>
      <c r="B48" s="406"/>
      <c r="C48" s="406"/>
      <c r="D48" s="406"/>
      <c r="E48" s="406"/>
      <c r="F48" s="407"/>
    </row>
    <row r="49" spans="1:6" x14ac:dyDescent="0.25">
      <c r="A49" s="239">
        <v>36</v>
      </c>
      <c r="B49" s="240" t="s">
        <v>456</v>
      </c>
      <c r="C49" s="242">
        <v>26</v>
      </c>
      <c r="D49" s="241">
        <v>219</v>
      </c>
      <c r="E49" s="242">
        <v>34343</v>
      </c>
      <c r="F49" s="241">
        <v>472585</v>
      </c>
    </row>
    <row r="50" spans="1:6" x14ac:dyDescent="0.25">
      <c r="A50" s="239">
        <v>37</v>
      </c>
      <c r="B50" s="240" t="s">
        <v>457</v>
      </c>
      <c r="C50" s="242">
        <v>25</v>
      </c>
      <c r="D50" s="241">
        <v>318</v>
      </c>
      <c r="E50" s="242">
        <v>0</v>
      </c>
      <c r="F50" s="241">
        <v>0</v>
      </c>
    </row>
    <row r="51" spans="1:6" x14ac:dyDescent="0.25">
      <c r="A51" s="243" t="s">
        <v>458</v>
      </c>
      <c r="B51" s="244" t="s">
        <v>84</v>
      </c>
      <c r="C51" s="243">
        <v>51</v>
      </c>
      <c r="D51" s="245">
        <v>537</v>
      </c>
      <c r="E51" s="243">
        <v>34343</v>
      </c>
      <c r="F51" s="245">
        <v>472585</v>
      </c>
    </row>
    <row r="52" spans="1:6" x14ac:dyDescent="0.25">
      <c r="A52" s="405" t="s">
        <v>459</v>
      </c>
      <c r="B52" s="406"/>
      <c r="C52" s="406"/>
      <c r="D52" s="406"/>
      <c r="E52" s="406"/>
      <c r="F52" s="407"/>
    </row>
    <row r="53" spans="1:6" x14ac:dyDescent="0.25">
      <c r="A53" s="239">
        <v>38</v>
      </c>
      <c r="B53" s="240" t="s">
        <v>121</v>
      </c>
      <c r="C53" s="242">
        <v>1157</v>
      </c>
      <c r="D53" s="241">
        <v>19726</v>
      </c>
      <c r="E53" s="242">
        <v>4363</v>
      </c>
      <c r="F53" s="241">
        <v>39310</v>
      </c>
    </row>
    <row r="54" spans="1:6" x14ac:dyDescent="0.25">
      <c r="A54" s="239">
        <v>39</v>
      </c>
      <c r="B54" s="240" t="s">
        <v>122</v>
      </c>
      <c r="C54" s="242">
        <v>166</v>
      </c>
      <c r="D54" s="241">
        <v>1182</v>
      </c>
      <c r="E54" s="242">
        <v>0</v>
      </c>
      <c r="F54" s="241">
        <v>0</v>
      </c>
    </row>
    <row r="55" spans="1:6" x14ac:dyDescent="0.25">
      <c r="A55" s="239">
        <v>40</v>
      </c>
      <c r="B55" s="240" t="s">
        <v>124</v>
      </c>
      <c r="C55" s="242">
        <v>1407</v>
      </c>
      <c r="D55" s="241">
        <v>15507</v>
      </c>
      <c r="E55" s="242">
        <v>15794</v>
      </c>
      <c r="F55" s="241">
        <v>165165</v>
      </c>
    </row>
    <row r="56" spans="1:6" x14ac:dyDescent="0.25">
      <c r="A56" s="239">
        <v>41</v>
      </c>
      <c r="B56" s="240" t="s">
        <v>123</v>
      </c>
      <c r="C56" s="242">
        <v>8660</v>
      </c>
      <c r="D56" s="241">
        <v>20104</v>
      </c>
      <c r="E56" s="242">
        <v>1084</v>
      </c>
      <c r="F56" s="241">
        <v>9394</v>
      </c>
    </row>
    <row r="57" spans="1:6" x14ac:dyDescent="0.25">
      <c r="A57" s="239">
        <v>42</v>
      </c>
      <c r="B57" s="240" t="s">
        <v>126</v>
      </c>
      <c r="C57" s="242">
        <v>123</v>
      </c>
      <c r="D57" s="241">
        <v>120</v>
      </c>
      <c r="E57" s="242">
        <v>9112</v>
      </c>
      <c r="F57" s="241">
        <v>77672</v>
      </c>
    </row>
    <row r="58" spans="1:6" x14ac:dyDescent="0.25">
      <c r="A58" s="239">
        <v>43</v>
      </c>
      <c r="B58" s="240" t="s">
        <v>125</v>
      </c>
      <c r="C58" s="242">
        <v>47</v>
      </c>
      <c r="D58" s="241">
        <v>555</v>
      </c>
      <c r="E58" s="242">
        <v>33150</v>
      </c>
      <c r="F58" s="241">
        <v>65884</v>
      </c>
    </row>
    <row r="59" spans="1:6" x14ac:dyDescent="0.25">
      <c r="A59" s="239">
        <v>44</v>
      </c>
      <c r="B59" s="240" t="s">
        <v>127</v>
      </c>
      <c r="C59" s="242">
        <v>0</v>
      </c>
      <c r="D59" s="241">
        <v>0</v>
      </c>
      <c r="E59" s="242">
        <v>21</v>
      </c>
      <c r="F59" s="241">
        <v>255</v>
      </c>
    </row>
    <row r="60" spans="1:6" x14ac:dyDescent="0.25">
      <c r="A60" s="239">
        <v>45</v>
      </c>
      <c r="B60" s="240" t="s">
        <v>128</v>
      </c>
      <c r="C60" s="242">
        <v>1</v>
      </c>
      <c r="D60" s="241">
        <v>22</v>
      </c>
      <c r="E60" s="242">
        <v>116</v>
      </c>
      <c r="F60" s="241">
        <v>1334</v>
      </c>
    </row>
    <row r="61" spans="1:6" x14ac:dyDescent="0.25">
      <c r="A61" s="239">
        <v>46</v>
      </c>
      <c r="B61" s="240" t="s">
        <v>129</v>
      </c>
      <c r="C61" s="242">
        <v>0</v>
      </c>
      <c r="D61" s="241">
        <v>0</v>
      </c>
      <c r="E61" s="242">
        <v>0</v>
      </c>
      <c r="F61" s="241">
        <v>0</v>
      </c>
    </row>
    <row r="62" spans="1:6" x14ac:dyDescent="0.25">
      <c r="A62" s="243" t="s">
        <v>460</v>
      </c>
      <c r="B62" s="244" t="s">
        <v>84</v>
      </c>
      <c r="C62" s="245">
        <v>11561</v>
      </c>
      <c r="D62" s="245">
        <v>57216</v>
      </c>
      <c r="E62" s="245">
        <v>63640</v>
      </c>
      <c r="F62" s="245">
        <v>359014</v>
      </c>
    </row>
    <row r="63" spans="1:6" x14ac:dyDescent="0.25">
      <c r="A63" s="408" t="s">
        <v>56</v>
      </c>
      <c r="B63" s="409"/>
      <c r="C63" s="243">
        <v>139461</v>
      </c>
      <c r="D63" s="245">
        <v>1546419</v>
      </c>
      <c r="E63" s="243">
        <v>1780939</v>
      </c>
      <c r="F63" s="245">
        <v>26052185</v>
      </c>
    </row>
  </sheetData>
  <mergeCells count="12">
    <mergeCell ref="A63:B63"/>
    <mergeCell ref="A1:F1"/>
    <mergeCell ref="A2:F2"/>
    <mergeCell ref="A4:A5"/>
    <mergeCell ref="B4:B5"/>
    <mergeCell ref="C4:D4"/>
    <mergeCell ref="E4:F4"/>
    <mergeCell ref="A6:F6"/>
    <mergeCell ref="A20:F20"/>
    <mergeCell ref="A45:F45"/>
    <mergeCell ref="A48:F48"/>
    <mergeCell ref="A52:F5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38B6-8D24-433D-9424-F296C03CB9D5}">
  <dimension ref="A1:H65"/>
  <sheetViews>
    <sheetView workbookViewId="0">
      <selection activeCell="G6" sqref="G6:H6"/>
    </sheetView>
  </sheetViews>
  <sheetFormatPr defaultRowHeight="15" x14ac:dyDescent="0.25"/>
  <cols>
    <col min="2" max="2" width="37.28515625" bestFit="1" customWidth="1"/>
  </cols>
  <sheetData>
    <row r="1" spans="1:8" x14ac:dyDescent="0.25">
      <c r="A1" s="411" t="s">
        <v>445</v>
      </c>
      <c r="B1" s="411"/>
      <c r="C1" s="411"/>
      <c r="D1" s="411"/>
      <c r="E1" s="411"/>
      <c r="F1" s="411"/>
      <c r="G1" s="411"/>
      <c r="H1" s="411"/>
    </row>
    <row r="2" spans="1:8" x14ac:dyDescent="0.25">
      <c r="A2" s="411" t="s">
        <v>446</v>
      </c>
      <c r="B2" s="411"/>
      <c r="C2" s="411"/>
      <c r="D2" s="411"/>
      <c r="E2" s="411"/>
      <c r="F2" s="411"/>
      <c r="G2" s="411"/>
      <c r="H2" s="411"/>
    </row>
    <row r="3" spans="1:8" x14ac:dyDescent="0.25">
      <c r="A3" s="314" t="s">
        <v>464</v>
      </c>
      <c r="B3" s="314"/>
      <c r="C3" s="314"/>
      <c r="D3" s="314"/>
      <c r="E3" s="314"/>
      <c r="F3" s="314"/>
      <c r="G3" s="314"/>
      <c r="H3" s="314"/>
    </row>
    <row r="4" spans="1:8" x14ac:dyDescent="0.25">
      <c r="A4" s="411" t="s">
        <v>448</v>
      </c>
      <c r="B4" s="411"/>
      <c r="C4" s="411"/>
      <c r="D4" s="411"/>
      <c r="E4" s="411"/>
      <c r="F4" s="411"/>
      <c r="G4" s="411"/>
      <c r="H4" s="411"/>
    </row>
    <row r="5" spans="1:8" x14ac:dyDescent="0.25">
      <c r="A5" s="7"/>
      <c r="B5" s="8"/>
      <c r="C5" s="7"/>
      <c r="D5" s="9"/>
      <c r="E5" s="237" t="s">
        <v>61</v>
      </c>
      <c r="F5" s="236"/>
      <c r="G5" s="238" t="s">
        <v>468</v>
      </c>
      <c r="H5" s="7"/>
    </row>
    <row r="6" spans="1:8" ht="15" customHeight="1" x14ac:dyDescent="0.25">
      <c r="A6" s="310" t="s">
        <v>63</v>
      </c>
      <c r="B6" s="412" t="s">
        <v>64</v>
      </c>
      <c r="C6" s="316" t="s">
        <v>465</v>
      </c>
      <c r="D6" s="316"/>
      <c r="E6" s="316" t="s">
        <v>466</v>
      </c>
      <c r="F6" s="316"/>
      <c r="G6" s="316" t="s">
        <v>467</v>
      </c>
      <c r="H6" s="316"/>
    </row>
    <row r="7" spans="1:8" x14ac:dyDescent="0.25">
      <c r="A7" s="310"/>
      <c r="B7" s="412"/>
      <c r="C7" s="12" t="s">
        <v>69</v>
      </c>
      <c r="D7" s="13" t="s">
        <v>70</v>
      </c>
      <c r="E7" s="12" t="s">
        <v>69</v>
      </c>
      <c r="F7" s="13" t="s">
        <v>70</v>
      </c>
      <c r="G7" s="12" t="s">
        <v>69</v>
      </c>
      <c r="H7" s="12" t="s">
        <v>70</v>
      </c>
    </row>
    <row r="8" spans="1:8" x14ac:dyDescent="0.25">
      <c r="A8" s="410" t="s">
        <v>71</v>
      </c>
      <c r="B8" s="410"/>
      <c r="C8" s="410"/>
      <c r="D8" s="410"/>
      <c r="E8" s="410"/>
      <c r="F8" s="410"/>
      <c r="G8" s="410"/>
      <c r="H8" s="410"/>
    </row>
    <row r="9" spans="1:8" x14ac:dyDescent="0.25">
      <c r="A9" s="239">
        <v>1</v>
      </c>
      <c r="B9" s="240" t="s">
        <v>73</v>
      </c>
      <c r="C9" s="242">
        <f>'[3]KEY BUSI'!D9</f>
        <v>1398239</v>
      </c>
      <c r="D9" s="242">
        <f>'[3]KEY BUSI'!E9</f>
        <v>6196329</v>
      </c>
      <c r="E9" s="241">
        <v>100171</v>
      </c>
      <c r="F9" s="241">
        <v>214150</v>
      </c>
      <c r="G9" s="246">
        <f>E9/C9%</f>
        <v>7.164082821320247</v>
      </c>
      <c r="H9" s="246">
        <f>F9/D9%</f>
        <v>3.4560785910496361</v>
      </c>
    </row>
    <row r="10" spans="1:8" x14ac:dyDescent="0.25">
      <c r="A10" s="239">
        <v>2</v>
      </c>
      <c r="B10" s="240" t="s">
        <v>74</v>
      </c>
      <c r="C10" s="242">
        <f>'[3]KEY BUSI'!D10</f>
        <v>185940</v>
      </c>
      <c r="D10" s="242">
        <f>'[3]KEY BUSI'!E10</f>
        <v>1071802</v>
      </c>
      <c r="E10" s="241">
        <v>13066</v>
      </c>
      <c r="F10" s="241">
        <v>37135</v>
      </c>
      <c r="G10" s="246">
        <f t="shared" ref="G10:H21" si="0">E10/C10%</f>
        <v>7.0269979563299989</v>
      </c>
      <c r="H10" s="246">
        <f t="shared" si="0"/>
        <v>3.4647257609147957</v>
      </c>
    </row>
    <row r="11" spans="1:8" x14ac:dyDescent="0.25">
      <c r="A11" s="239">
        <v>3</v>
      </c>
      <c r="B11" s="240" t="s">
        <v>75</v>
      </c>
      <c r="C11" s="242">
        <f>'[3]KEY BUSI'!D11</f>
        <v>24250</v>
      </c>
      <c r="D11" s="242">
        <f>'[3]KEY BUSI'!E11</f>
        <v>784819</v>
      </c>
      <c r="E11" s="241">
        <v>1912</v>
      </c>
      <c r="F11" s="241">
        <v>2918</v>
      </c>
      <c r="G11" s="246">
        <f t="shared" si="0"/>
        <v>7.8845360824742272</v>
      </c>
      <c r="H11" s="246">
        <f t="shared" si="0"/>
        <v>0.37180547361875799</v>
      </c>
    </row>
    <row r="12" spans="1:8" x14ac:dyDescent="0.25">
      <c r="A12" s="239">
        <v>4</v>
      </c>
      <c r="B12" s="240" t="s">
        <v>76</v>
      </c>
      <c r="C12" s="242">
        <f>'[3]KEY BUSI'!D12</f>
        <v>201993</v>
      </c>
      <c r="D12" s="242">
        <f>'[3]KEY BUSI'!E12</f>
        <v>1784238</v>
      </c>
      <c r="E12" s="241">
        <v>15834</v>
      </c>
      <c r="F12" s="241">
        <v>161270</v>
      </c>
      <c r="G12" s="246">
        <f t="shared" si="0"/>
        <v>7.8388855059333737</v>
      </c>
      <c r="H12" s="246">
        <f t="shared" si="0"/>
        <v>9.0385923850966066</v>
      </c>
    </row>
    <row r="13" spans="1:8" x14ac:dyDescent="0.25">
      <c r="A13" s="239">
        <v>5</v>
      </c>
      <c r="B13" s="240" t="s">
        <v>77</v>
      </c>
      <c r="C13" s="242">
        <f>'[3]KEY BUSI'!D13</f>
        <v>148060</v>
      </c>
      <c r="D13" s="242">
        <f>'[3]KEY BUSI'!E13</f>
        <v>816792</v>
      </c>
      <c r="E13" s="241">
        <v>20475</v>
      </c>
      <c r="F13" s="241">
        <v>41936</v>
      </c>
      <c r="G13" s="246">
        <f>E13/C13%</f>
        <v>13.828853167634744</v>
      </c>
      <c r="H13" s="246">
        <f t="shared" si="0"/>
        <v>5.1342324606509369</v>
      </c>
    </row>
    <row r="14" spans="1:8" x14ac:dyDescent="0.25">
      <c r="A14" s="239">
        <v>6</v>
      </c>
      <c r="B14" s="240" t="s">
        <v>78</v>
      </c>
      <c r="C14" s="242">
        <f>'[3]KEY BUSI'!D14</f>
        <v>68458</v>
      </c>
      <c r="D14" s="242">
        <f>'[3]KEY BUSI'!E14</f>
        <v>716564</v>
      </c>
      <c r="E14" s="241">
        <v>7917</v>
      </c>
      <c r="F14" s="241">
        <v>22394</v>
      </c>
      <c r="G14" s="246">
        <f t="shared" si="0"/>
        <v>11.564755032282566</v>
      </c>
      <c r="H14" s="246">
        <f t="shared" si="0"/>
        <v>3.1251918879541813</v>
      </c>
    </row>
    <row r="15" spans="1:8" x14ac:dyDescent="0.25">
      <c r="A15" s="239">
        <v>7</v>
      </c>
      <c r="B15" s="240" t="s">
        <v>79</v>
      </c>
      <c r="C15" s="242">
        <f>'[3]KEY BUSI'!D15</f>
        <v>37659</v>
      </c>
      <c r="D15" s="242">
        <f>'[3]KEY BUSI'!E15</f>
        <v>604384</v>
      </c>
      <c r="E15" s="241">
        <v>4029</v>
      </c>
      <c r="F15" s="241">
        <v>11210</v>
      </c>
      <c r="G15" s="246">
        <f t="shared" si="0"/>
        <v>10.698637775830479</v>
      </c>
      <c r="H15" s="246">
        <f t="shared" si="0"/>
        <v>1.8547810663419282</v>
      </c>
    </row>
    <row r="16" spans="1:8" x14ac:dyDescent="0.25">
      <c r="A16" s="239">
        <v>8</v>
      </c>
      <c r="B16" s="240" t="s">
        <v>81</v>
      </c>
      <c r="C16" s="242">
        <f>'[3]KEY BUSI'!D16</f>
        <v>932238</v>
      </c>
      <c r="D16" s="242">
        <f>'[3]KEY BUSI'!E16</f>
        <v>5898672</v>
      </c>
      <c r="E16" s="241">
        <v>128802</v>
      </c>
      <c r="F16" s="241">
        <v>271584</v>
      </c>
      <c r="G16" s="246">
        <f t="shared" si="0"/>
        <v>13.816428851859719</v>
      </c>
      <c r="H16" s="246">
        <f t="shared" si="0"/>
        <v>4.6041549691184729</v>
      </c>
    </row>
    <row r="17" spans="1:8" x14ac:dyDescent="0.25">
      <c r="A17" s="239">
        <v>9</v>
      </c>
      <c r="B17" s="240" t="s">
        <v>80</v>
      </c>
      <c r="C17" s="242">
        <f>'[3]KEY BUSI'!D17</f>
        <v>33866</v>
      </c>
      <c r="D17" s="242">
        <f>'[3]KEY BUSI'!E17</f>
        <v>234559</v>
      </c>
      <c r="E17" s="241">
        <v>4284</v>
      </c>
      <c r="F17" s="241">
        <v>14762</v>
      </c>
      <c r="G17" s="246">
        <f t="shared" si="0"/>
        <v>12.649855312112443</v>
      </c>
      <c r="H17" s="246">
        <f t="shared" si="0"/>
        <v>6.2935125064482706</v>
      </c>
    </row>
    <row r="18" spans="1:8" x14ac:dyDescent="0.25">
      <c r="A18" s="239">
        <v>10</v>
      </c>
      <c r="B18" s="240" t="s">
        <v>83</v>
      </c>
      <c r="C18" s="242">
        <f>'[3]KEY BUSI'!D18</f>
        <v>221916</v>
      </c>
      <c r="D18" s="242">
        <f>'[3]KEY BUSI'!E18</f>
        <v>1570981</v>
      </c>
      <c r="E18" s="241">
        <v>18485</v>
      </c>
      <c r="F18" s="241">
        <v>57980</v>
      </c>
      <c r="G18" s="246">
        <f t="shared" si="0"/>
        <v>8.3297283656879184</v>
      </c>
      <c r="H18" s="246">
        <f t="shared" si="0"/>
        <v>3.6906875385507529</v>
      </c>
    </row>
    <row r="19" spans="1:8" x14ac:dyDescent="0.25">
      <c r="A19" s="239">
        <v>11</v>
      </c>
      <c r="B19" s="240" t="s">
        <v>82</v>
      </c>
      <c r="C19" s="242">
        <f>'[3]KEY BUSI'!D19</f>
        <v>207393</v>
      </c>
      <c r="D19" s="242">
        <f>'[3]KEY BUSI'!E19</f>
        <v>1227683</v>
      </c>
      <c r="E19" s="241">
        <v>29273</v>
      </c>
      <c r="F19" s="241">
        <v>56873</v>
      </c>
      <c r="G19" s="246">
        <f t="shared" si="0"/>
        <v>14.114748328053503</v>
      </c>
      <c r="H19" s="246">
        <f t="shared" si="0"/>
        <v>4.6325476527735576</v>
      </c>
    </row>
    <row r="20" spans="1:8" x14ac:dyDescent="0.25">
      <c r="A20" s="239">
        <v>12</v>
      </c>
      <c r="B20" s="240" t="s">
        <v>72</v>
      </c>
      <c r="C20" s="242">
        <f>'[3]KEY BUSI'!D20</f>
        <v>2367422</v>
      </c>
      <c r="D20" s="242">
        <f>'[3]KEY BUSI'!E20</f>
        <v>16434006</v>
      </c>
      <c r="E20" s="241">
        <v>244929</v>
      </c>
      <c r="F20" s="241">
        <v>505226</v>
      </c>
      <c r="G20" s="246">
        <f t="shared" si="0"/>
        <v>10.34581075955195</v>
      </c>
      <c r="H20" s="246">
        <f t="shared" si="0"/>
        <v>3.0742717265650263</v>
      </c>
    </row>
    <row r="21" spans="1:8" x14ac:dyDescent="0.25">
      <c r="A21" s="243" t="s">
        <v>449</v>
      </c>
      <c r="B21" s="244" t="s">
        <v>84</v>
      </c>
      <c r="C21" s="243">
        <f>SUM(C9:C20)</f>
        <v>5827434</v>
      </c>
      <c r="D21" s="245">
        <f>SUM(D9:D20)</f>
        <v>37340829</v>
      </c>
      <c r="E21" s="243">
        <f>SUM(E9:E20)</f>
        <v>589177</v>
      </c>
      <c r="F21" s="245">
        <f>SUM(F9:F20)</f>
        <v>1397438</v>
      </c>
      <c r="G21" s="247">
        <f t="shared" si="0"/>
        <v>10.110401936770112</v>
      </c>
      <c r="H21" s="247">
        <f t="shared" si="0"/>
        <v>3.7423861157447793</v>
      </c>
    </row>
    <row r="22" spans="1:8" x14ac:dyDescent="0.25">
      <c r="A22" s="410" t="s">
        <v>85</v>
      </c>
      <c r="B22" s="410"/>
      <c r="C22" s="410"/>
      <c r="D22" s="410"/>
      <c r="E22" s="410"/>
      <c r="F22" s="410"/>
      <c r="G22" s="410"/>
      <c r="H22" s="410"/>
    </row>
    <row r="23" spans="1:8" x14ac:dyDescent="0.25">
      <c r="A23" s="239">
        <v>13</v>
      </c>
      <c r="B23" s="240" t="s">
        <v>86</v>
      </c>
      <c r="C23" s="242">
        <f>'[3]KEY BUSI'!D23</f>
        <v>720586</v>
      </c>
      <c r="D23" s="242">
        <f>'[3]KEY BUSI'!E23</f>
        <v>3637734</v>
      </c>
      <c r="E23" s="241">
        <v>48351</v>
      </c>
      <c r="F23" s="241">
        <v>80906</v>
      </c>
      <c r="G23" s="246">
        <f t="shared" ref="G23:H38" si="1">E23/C23%</f>
        <v>6.7099555084334144</v>
      </c>
      <c r="H23" s="246">
        <f t="shared" si="1"/>
        <v>2.2240768566365765</v>
      </c>
    </row>
    <row r="24" spans="1:8" x14ac:dyDescent="0.25">
      <c r="A24" s="239">
        <v>14</v>
      </c>
      <c r="B24" s="240" t="s">
        <v>87</v>
      </c>
      <c r="C24" s="242">
        <f>'[3]KEY BUSI'!D24</f>
        <v>314998</v>
      </c>
      <c r="D24" s="242">
        <f>'[3]KEY BUSI'!E24</f>
        <v>556856</v>
      </c>
      <c r="E24" s="241">
        <v>68858</v>
      </c>
      <c r="F24" s="241">
        <v>31971</v>
      </c>
      <c r="G24" s="246">
        <f t="shared" si="1"/>
        <v>21.859821332198933</v>
      </c>
      <c r="H24" s="246">
        <f t="shared" si="1"/>
        <v>5.7413406697602252</v>
      </c>
    </row>
    <row r="25" spans="1:8" x14ac:dyDescent="0.25">
      <c r="A25" s="239">
        <v>15</v>
      </c>
      <c r="B25" s="240" t="s">
        <v>88</v>
      </c>
      <c r="C25" s="242">
        <f>'[3]KEY BUSI'!D25</f>
        <v>15520</v>
      </c>
      <c r="D25" s="242">
        <f>'[3]KEY BUSI'!E25</f>
        <v>21107</v>
      </c>
      <c r="E25" s="241">
        <v>6864</v>
      </c>
      <c r="F25" s="241">
        <v>2278</v>
      </c>
      <c r="G25" s="246">
        <f t="shared" si="1"/>
        <v>44.226804123711347</v>
      </c>
      <c r="H25" s="246">
        <f t="shared" si="1"/>
        <v>10.792628038091628</v>
      </c>
    </row>
    <row r="26" spans="1:8" x14ac:dyDescent="0.25">
      <c r="A26" s="239">
        <v>16</v>
      </c>
      <c r="B26" s="240" t="s">
        <v>89</v>
      </c>
      <c r="C26" s="242">
        <f>'[3]KEY BUSI'!D26</f>
        <v>1792</v>
      </c>
      <c r="D26" s="242">
        <f>'[3]KEY BUSI'!E26</f>
        <v>124628</v>
      </c>
      <c r="E26" s="241">
        <v>88</v>
      </c>
      <c r="F26" s="241">
        <v>3144</v>
      </c>
      <c r="G26" s="246">
        <f t="shared" si="1"/>
        <v>4.9107142857142856</v>
      </c>
      <c r="H26" s="246">
        <f t="shared" si="1"/>
        <v>2.5227075777513881</v>
      </c>
    </row>
    <row r="27" spans="1:8" x14ac:dyDescent="0.25">
      <c r="A27" s="239">
        <v>17</v>
      </c>
      <c r="B27" s="240" t="s">
        <v>90</v>
      </c>
      <c r="C27" s="242">
        <f>'[3]KEY BUSI'!D27</f>
        <v>104389</v>
      </c>
      <c r="D27" s="242">
        <f>'[3]KEY BUSI'!E27</f>
        <v>301194</v>
      </c>
      <c r="E27" s="241">
        <v>14869</v>
      </c>
      <c r="F27" s="241">
        <v>9319</v>
      </c>
      <c r="G27" s="246">
        <f t="shared" si="1"/>
        <v>14.243837952274664</v>
      </c>
      <c r="H27" s="246">
        <f t="shared" si="1"/>
        <v>3.0940191371674071</v>
      </c>
    </row>
    <row r="28" spans="1:8" x14ac:dyDescent="0.25">
      <c r="A28" s="239">
        <v>18</v>
      </c>
      <c r="B28" s="240" t="s">
        <v>91</v>
      </c>
      <c r="C28" s="242">
        <f>'[3]KEY BUSI'!D28</f>
        <v>653</v>
      </c>
      <c r="D28" s="242">
        <f>'[3]KEY BUSI'!E28</f>
        <v>3354</v>
      </c>
      <c r="E28" s="241">
        <v>36</v>
      </c>
      <c r="F28" s="241">
        <v>964</v>
      </c>
      <c r="G28" s="246">
        <f t="shared" si="1"/>
        <v>5.5130168453292496</v>
      </c>
      <c r="H28" s="246">
        <f t="shared" si="1"/>
        <v>28.74180083482409</v>
      </c>
    </row>
    <row r="29" spans="1:8" x14ac:dyDescent="0.25">
      <c r="A29" s="239">
        <v>19</v>
      </c>
      <c r="B29" s="240" t="s">
        <v>92</v>
      </c>
      <c r="C29" s="242">
        <f>'[3]KEY BUSI'!D29</f>
        <v>8462</v>
      </c>
      <c r="D29" s="242">
        <f>'[3]KEY BUSI'!E29</f>
        <v>241064</v>
      </c>
      <c r="E29" s="241">
        <v>219</v>
      </c>
      <c r="F29" s="241">
        <v>724</v>
      </c>
      <c r="G29" s="246">
        <f t="shared" si="1"/>
        <v>2.5880406523280546</v>
      </c>
      <c r="H29" s="246">
        <f t="shared" si="1"/>
        <v>0.30033518069890153</v>
      </c>
    </row>
    <row r="30" spans="1:8" x14ac:dyDescent="0.25">
      <c r="A30" s="239">
        <v>20</v>
      </c>
      <c r="B30" s="240" t="s">
        <v>93</v>
      </c>
      <c r="C30" s="242">
        <f>'[3]KEY BUSI'!D30</f>
        <v>2590228</v>
      </c>
      <c r="D30" s="242">
        <f>'[3]KEY BUSI'!E30</f>
        <v>11434655</v>
      </c>
      <c r="E30" s="241">
        <v>90984</v>
      </c>
      <c r="F30" s="241">
        <v>176592</v>
      </c>
      <c r="G30" s="246">
        <f t="shared" si="1"/>
        <v>3.5125865367836346</v>
      </c>
      <c r="H30" s="246">
        <f t="shared" si="1"/>
        <v>1.5443579189752554</v>
      </c>
    </row>
    <row r="31" spans="1:8" x14ac:dyDescent="0.25">
      <c r="A31" s="239">
        <v>21</v>
      </c>
      <c r="B31" s="240" t="s">
        <v>94</v>
      </c>
      <c r="C31" s="242">
        <f>'[3]KEY BUSI'!D31</f>
        <v>992633</v>
      </c>
      <c r="D31" s="242">
        <f>'[3]KEY BUSI'!E31</f>
        <v>6827966</v>
      </c>
      <c r="E31" s="241">
        <v>57044</v>
      </c>
      <c r="F31" s="241">
        <v>131671</v>
      </c>
      <c r="G31" s="246">
        <f t="shared" si="1"/>
        <v>5.7467362056268527</v>
      </c>
      <c r="H31" s="246">
        <f t="shared" si="1"/>
        <v>1.928407376369478</v>
      </c>
    </row>
    <row r="32" spans="1:8" x14ac:dyDescent="0.25">
      <c r="A32" s="239">
        <v>22</v>
      </c>
      <c r="B32" s="240" t="s">
        <v>95</v>
      </c>
      <c r="C32" s="242">
        <f>'[3]KEY BUSI'!D32</f>
        <v>64726</v>
      </c>
      <c r="D32" s="242">
        <f>'[3]KEY BUSI'!E32</f>
        <v>552198</v>
      </c>
      <c r="E32" s="241">
        <v>9630</v>
      </c>
      <c r="F32" s="241">
        <v>25176</v>
      </c>
      <c r="G32" s="246">
        <f t="shared" si="1"/>
        <v>14.878101535704355</v>
      </c>
      <c r="H32" s="246">
        <f t="shared" si="1"/>
        <v>4.5592341877370082</v>
      </c>
    </row>
    <row r="33" spans="1:8" x14ac:dyDescent="0.25">
      <c r="A33" s="239">
        <v>23</v>
      </c>
      <c r="B33" s="240" t="s">
        <v>96</v>
      </c>
      <c r="C33" s="242">
        <f>'[3]KEY BUSI'!D33</f>
        <v>645475</v>
      </c>
      <c r="D33" s="242">
        <f>'[3]KEY BUSI'!E33</f>
        <v>1097482</v>
      </c>
      <c r="E33" s="241">
        <v>19064</v>
      </c>
      <c r="F33" s="241">
        <v>13540</v>
      </c>
      <c r="G33" s="246">
        <f t="shared" si="1"/>
        <v>2.9534838684689571</v>
      </c>
      <c r="H33" s="246">
        <f t="shared" si="1"/>
        <v>1.2337332184035821</v>
      </c>
    </row>
    <row r="34" spans="1:8" x14ac:dyDescent="0.25">
      <c r="A34" s="239">
        <v>24</v>
      </c>
      <c r="B34" s="240" t="s">
        <v>97</v>
      </c>
      <c r="C34" s="242">
        <f>'[3]KEY BUSI'!D34</f>
        <v>703077</v>
      </c>
      <c r="D34" s="242">
        <f>'[3]KEY BUSI'!E34</f>
        <v>1563838</v>
      </c>
      <c r="E34" s="241">
        <v>108210</v>
      </c>
      <c r="F34" s="241">
        <v>22252</v>
      </c>
      <c r="G34" s="246">
        <f t="shared" si="1"/>
        <v>15.390917353291318</v>
      </c>
      <c r="H34" s="246">
        <f t="shared" si="1"/>
        <v>1.4229095341077529</v>
      </c>
    </row>
    <row r="35" spans="1:8" x14ac:dyDescent="0.25">
      <c r="A35" s="239">
        <v>25</v>
      </c>
      <c r="B35" s="145" t="s">
        <v>98</v>
      </c>
      <c r="C35" s="242">
        <f>'[3]KEY BUSI'!D35</f>
        <v>996</v>
      </c>
      <c r="D35" s="242">
        <f>'[3]KEY BUSI'!E35</f>
        <v>12419</v>
      </c>
      <c r="E35" s="241">
        <v>48</v>
      </c>
      <c r="F35" s="241">
        <v>179</v>
      </c>
      <c r="G35" s="246">
        <f t="shared" si="1"/>
        <v>4.8192771084337345</v>
      </c>
      <c r="H35" s="246">
        <f t="shared" si="1"/>
        <v>1.4413398824381995</v>
      </c>
    </row>
    <row r="36" spans="1:8" x14ac:dyDescent="0.25">
      <c r="A36" s="239">
        <v>26</v>
      </c>
      <c r="B36" s="145" t="s">
        <v>99</v>
      </c>
      <c r="C36" s="242">
        <f>'[3]KEY BUSI'!D36</f>
        <v>1677</v>
      </c>
      <c r="D36" s="242">
        <f>'[3]KEY BUSI'!E36</f>
        <v>44252</v>
      </c>
      <c r="E36" s="241">
        <v>89</v>
      </c>
      <c r="F36" s="241">
        <v>7771</v>
      </c>
      <c r="G36" s="246">
        <f t="shared" si="1"/>
        <v>5.3070960047704236</v>
      </c>
      <c r="H36" s="246">
        <f t="shared" si="1"/>
        <v>17.560788212962127</v>
      </c>
    </row>
    <row r="37" spans="1:8" x14ac:dyDescent="0.25">
      <c r="A37" s="239">
        <v>27</v>
      </c>
      <c r="B37" s="145" t="s">
        <v>100</v>
      </c>
      <c r="C37" s="242">
        <f>'[3]KEY BUSI'!D37</f>
        <v>281</v>
      </c>
      <c r="D37" s="242">
        <f>'[3]KEY BUSI'!E37</f>
        <v>7668</v>
      </c>
      <c r="E37" s="241">
        <v>6</v>
      </c>
      <c r="F37" s="241">
        <v>4</v>
      </c>
      <c r="G37" s="246">
        <f t="shared" si="1"/>
        <v>2.1352313167259784</v>
      </c>
      <c r="H37" s="246">
        <f t="shared" si="1"/>
        <v>5.2164840897235255E-2</v>
      </c>
    </row>
    <row r="38" spans="1:8" x14ac:dyDescent="0.25">
      <c r="A38" s="239">
        <v>28</v>
      </c>
      <c r="B38" s="145" t="s">
        <v>101</v>
      </c>
      <c r="C38" s="242">
        <f>'[3]KEY BUSI'!D38</f>
        <v>220689</v>
      </c>
      <c r="D38" s="242">
        <f>'[3]KEY BUSI'!E38</f>
        <v>2410680</v>
      </c>
      <c r="E38" s="241">
        <v>22582</v>
      </c>
      <c r="F38" s="241">
        <v>41007</v>
      </c>
      <c r="G38" s="246">
        <f t="shared" si="1"/>
        <v>10.232499127731787</v>
      </c>
      <c r="H38" s="246">
        <f t="shared" si="1"/>
        <v>1.7010553038976555</v>
      </c>
    </row>
    <row r="39" spans="1:8" x14ac:dyDescent="0.25">
      <c r="A39" s="239">
        <v>29</v>
      </c>
      <c r="B39" s="145" t="s">
        <v>102</v>
      </c>
      <c r="C39" s="242">
        <f>'[3]KEY BUSI'!D39</f>
        <v>33258</v>
      </c>
      <c r="D39" s="242">
        <f>'[3]KEY BUSI'!E39</f>
        <v>36015</v>
      </c>
      <c r="E39" s="241">
        <v>15</v>
      </c>
      <c r="F39" s="241">
        <v>1322</v>
      </c>
      <c r="G39" s="246">
        <f t="shared" ref="G39:H45" si="2">E39/C39%</f>
        <v>4.5101930362619523E-2</v>
      </c>
      <c r="H39" s="246">
        <f t="shared" si="2"/>
        <v>3.6706927669026799</v>
      </c>
    </row>
    <row r="40" spans="1:8" x14ac:dyDescent="0.25">
      <c r="A40" s="239">
        <v>30</v>
      </c>
      <c r="B40" s="145" t="s">
        <v>103</v>
      </c>
      <c r="C40" s="242">
        <f>'[3]KEY BUSI'!D40</f>
        <v>297478</v>
      </c>
      <c r="D40" s="242">
        <f>'[3]KEY BUSI'!E40</f>
        <v>192443</v>
      </c>
      <c r="E40" s="241">
        <v>46152</v>
      </c>
      <c r="F40" s="241">
        <v>11100</v>
      </c>
      <c r="G40" s="246">
        <f t="shared" si="2"/>
        <v>15.514424596104584</v>
      </c>
      <c r="H40" s="246">
        <f t="shared" si="2"/>
        <v>5.7679416762365996</v>
      </c>
    </row>
    <row r="41" spans="1:8" x14ac:dyDescent="0.25">
      <c r="A41" s="239">
        <v>31</v>
      </c>
      <c r="B41" s="145" t="s">
        <v>104</v>
      </c>
      <c r="C41" s="242">
        <f>'[3]KEY BUSI'!D41</f>
        <v>637</v>
      </c>
      <c r="D41" s="242">
        <f>'[3]KEY BUSI'!E41</f>
        <v>20530</v>
      </c>
      <c r="E41" s="241">
        <v>12</v>
      </c>
      <c r="F41" s="241">
        <v>87</v>
      </c>
      <c r="G41" s="246">
        <f t="shared" si="2"/>
        <v>1.8838304552590266</v>
      </c>
      <c r="H41" s="246">
        <f t="shared" si="2"/>
        <v>0.42377009254749143</v>
      </c>
    </row>
    <row r="42" spans="1:8" x14ac:dyDescent="0.25">
      <c r="A42" s="239">
        <v>32</v>
      </c>
      <c r="B42" s="145" t="s">
        <v>105</v>
      </c>
      <c r="C42" s="242">
        <f>'[3]KEY BUSI'!D42</f>
        <v>464</v>
      </c>
      <c r="D42" s="242">
        <f>'[3]KEY BUSI'!E42</f>
        <v>7199</v>
      </c>
      <c r="E42" s="241">
        <v>464</v>
      </c>
      <c r="F42" s="241">
        <v>7199</v>
      </c>
      <c r="G42" s="246">
        <f t="shared" si="2"/>
        <v>100</v>
      </c>
      <c r="H42" s="246">
        <f t="shared" si="2"/>
        <v>100</v>
      </c>
    </row>
    <row r="43" spans="1:8" x14ac:dyDescent="0.25">
      <c r="A43" s="239">
        <v>33</v>
      </c>
      <c r="B43" s="145" t="s">
        <v>106</v>
      </c>
      <c r="C43" s="242">
        <f>'[3]KEY BUSI'!D43</f>
        <v>206934</v>
      </c>
      <c r="D43" s="242">
        <f>'[3]KEY BUSI'!E43</f>
        <v>984056</v>
      </c>
      <c r="E43" s="241">
        <v>11784</v>
      </c>
      <c r="F43" s="241">
        <v>17976</v>
      </c>
      <c r="G43" s="246">
        <f t="shared" si="2"/>
        <v>5.694569282959784</v>
      </c>
      <c r="H43" s="246">
        <f t="shared" si="2"/>
        <v>1.8267253083157871</v>
      </c>
    </row>
    <row r="44" spans="1:8" x14ac:dyDescent="0.25">
      <c r="A44" s="239">
        <v>34</v>
      </c>
      <c r="B44" s="145" t="s">
        <v>107</v>
      </c>
      <c r="C44" s="242">
        <f>'[3]KEY BUSI'!D44</f>
        <v>793</v>
      </c>
      <c r="D44" s="242">
        <f>'[3]KEY BUSI'!E44</f>
        <v>6488</v>
      </c>
      <c r="E44" s="241">
        <v>121</v>
      </c>
      <c r="F44" s="241">
        <v>897</v>
      </c>
      <c r="G44" s="246">
        <f t="shared" si="2"/>
        <v>15.258511979823457</v>
      </c>
      <c r="H44" s="246">
        <f t="shared" si="2"/>
        <v>13.825524044389644</v>
      </c>
    </row>
    <row r="45" spans="1:8" x14ac:dyDescent="0.25">
      <c r="A45" s="243" t="s">
        <v>451</v>
      </c>
      <c r="B45" s="244" t="s">
        <v>84</v>
      </c>
      <c r="C45" s="243">
        <f>SUM(C23:C44)</f>
        <v>6925746</v>
      </c>
      <c r="D45" s="243">
        <f t="shared" ref="D45:F45" si="3">SUM(D23:D44)</f>
        <v>30083826</v>
      </c>
      <c r="E45" s="243">
        <f t="shared" si="3"/>
        <v>505490</v>
      </c>
      <c r="F45" s="243">
        <f t="shared" si="3"/>
        <v>586079</v>
      </c>
      <c r="G45" s="247">
        <f t="shared" si="2"/>
        <v>7.2987083268719353</v>
      </c>
      <c r="H45" s="247">
        <f t="shared" si="2"/>
        <v>1.9481531371707841</v>
      </c>
    </row>
    <row r="46" spans="1:8" x14ac:dyDescent="0.25">
      <c r="A46" s="243" t="s">
        <v>452</v>
      </c>
      <c r="B46" s="244" t="s">
        <v>453</v>
      </c>
      <c r="C46" s="243">
        <f>+C45+C21</f>
        <v>12753180</v>
      </c>
      <c r="D46" s="243">
        <f t="shared" ref="D46:F46" si="4">+D45+D21</f>
        <v>67424655</v>
      </c>
      <c r="E46" s="243">
        <f t="shared" si="4"/>
        <v>1094667</v>
      </c>
      <c r="F46" s="243">
        <f t="shared" si="4"/>
        <v>1983517</v>
      </c>
      <c r="G46" s="247">
        <f>E46/C46%</f>
        <v>8.5834827078422791</v>
      </c>
      <c r="H46" s="247">
        <f>F46/D46%</f>
        <v>2.9418274368626727</v>
      </c>
    </row>
    <row r="47" spans="1:8" x14ac:dyDescent="0.25">
      <c r="A47" s="410" t="s">
        <v>113</v>
      </c>
      <c r="B47" s="410"/>
      <c r="C47" s="410"/>
      <c r="D47" s="410"/>
      <c r="E47" s="410"/>
      <c r="F47" s="410"/>
      <c r="G47" s="410"/>
      <c r="H47" s="410"/>
    </row>
    <row r="48" spans="1:8" x14ac:dyDescent="0.25">
      <c r="A48" s="239">
        <v>35</v>
      </c>
      <c r="B48" s="240" t="s">
        <v>114</v>
      </c>
      <c r="C48" s="242">
        <f>'[3]KEY BUSI'!D48</f>
        <v>2353646</v>
      </c>
      <c r="D48" s="242">
        <f>'[3]KEY BUSI'!E48</f>
        <v>4294008</v>
      </c>
      <c r="E48" s="242">
        <v>48493</v>
      </c>
      <c r="F48" s="242">
        <v>119038.01</v>
      </c>
      <c r="G48" s="246">
        <f t="shared" ref="G48:H49" si="5">E48/C48%</f>
        <v>2.0603353265529312</v>
      </c>
      <c r="H48" s="246">
        <f t="shared" si="5"/>
        <v>2.7721888268489483</v>
      </c>
    </row>
    <row r="49" spans="1:8" x14ac:dyDescent="0.25">
      <c r="A49" s="243" t="s">
        <v>454</v>
      </c>
      <c r="B49" s="244" t="s">
        <v>84</v>
      </c>
      <c r="C49" s="243">
        <f>SUM(C48:C48)</f>
        <v>2353646</v>
      </c>
      <c r="D49" s="245">
        <f>SUM(D48:D48)</f>
        <v>4294008</v>
      </c>
      <c r="E49" s="243">
        <f>SUM(E48:E48)</f>
        <v>48493</v>
      </c>
      <c r="F49" s="245">
        <f>SUM(F48:F48)</f>
        <v>119038.01</v>
      </c>
      <c r="G49" s="247">
        <f t="shared" si="5"/>
        <v>2.0603353265529312</v>
      </c>
      <c r="H49" s="247">
        <f t="shared" si="5"/>
        <v>2.7721888268489483</v>
      </c>
    </row>
    <row r="50" spans="1:8" x14ac:dyDescent="0.25">
      <c r="A50" s="410" t="s">
        <v>455</v>
      </c>
      <c r="B50" s="410"/>
      <c r="C50" s="410"/>
      <c r="D50" s="410"/>
      <c r="E50" s="410"/>
      <c r="F50" s="410"/>
      <c r="G50" s="410"/>
      <c r="H50" s="410"/>
    </row>
    <row r="51" spans="1:8" x14ac:dyDescent="0.25">
      <c r="A51" s="239">
        <v>37</v>
      </c>
      <c r="B51" s="240" t="s">
        <v>456</v>
      </c>
      <c r="C51" s="242">
        <f>'[3]KEY BUSI'!D51</f>
        <v>3605206</v>
      </c>
      <c r="D51" s="242">
        <f>'[3]KEY BUSI'!E51</f>
        <v>2130805</v>
      </c>
      <c r="E51" s="241">
        <v>39661</v>
      </c>
      <c r="F51" s="241">
        <v>147579</v>
      </c>
      <c r="G51" s="246">
        <f t="shared" ref="G51:H53" si="6">E51/C51%</f>
        <v>1.1001035724449588</v>
      </c>
      <c r="H51" s="246">
        <f t="shared" si="6"/>
        <v>6.9259739863572687</v>
      </c>
    </row>
    <row r="52" spans="1:8" x14ac:dyDescent="0.25">
      <c r="A52" s="239">
        <v>38</v>
      </c>
      <c r="B52" s="240" t="s">
        <v>457</v>
      </c>
      <c r="C52" s="242">
        <f>'[3]KEY BUSI'!D52</f>
        <v>58897</v>
      </c>
      <c r="D52" s="242">
        <f>'[3]KEY BUSI'!E52</f>
        <v>86072</v>
      </c>
      <c r="E52" s="241">
        <v>14777</v>
      </c>
      <c r="F52" s="241">
        <v>18208</v>
      </c>
      <c r="G52" s="246">
        <f t="shared" si="6"/>
        <v>25.08956313564358</v>
      </c>
      <c r="H52" s="246">
        <f t="shared" si="6"/>
        <v>21.15438237754438</v>
      </c>
    </row>
    <row r="53" spans="1:8" x14ac:dyDescent="0.25">
      <c r="A53" s="243" t="s">
        <v>458</v>
      </c>
      <c r="B53" s="244" t="s">
        <v>84</v>
      </c>
      <c r="C53" s="243">
        <f>SUM(C51:C52)</f>
        <v>3664103</v>
      </c>
      <c r="D53" s="245">
        <f>SUM(D51:D52)</f>
        <v>2216877</v>
      </c>
      <c r="E53" s="243">
        <f>SUM(E51:E52)</f>
        <v>54438</v>
      </c>
      <c r="F53" s="245">
        <f>SUM(F51:F52)</f>
        <v>165787</v>
      </c>
      <c r="G53" s="247">
        <f t="shared" si="6"/>
        <v>1.4857115097474061</v>
      </c>
      <c r="H53" s="247">
        <f t="shared" si="6"/>
        <v>7.4784031770819936</v>
      </c>
    </row>
    <row r="54" spans="1:8" x14ac:dyDescent="0.25">
      <c r="A54" s="410" t="s">
        <v>459</v>
      </c>
      <c r="B54" s="410"/>
      <c r="C54" s="410"/>
      <c r="D54" s="410"/>
      <c r="E54" s="410"/>
      <c r="F54" s="410"/>
      <c r="G54" s="410"/>
      <c r="H54" s="410"/>
    </row>
    <row r="55" spans="1:8" x14ac:dyDescent="0.25">
      <c r="A55" s="239">
        <v>39</v>
      </c>
      <c r="B55" s="240" t="s">
        <v>121</v>
      </c>
      <c r="C55" s="242">
        <f>'[3]KEY BUSI'!D55</f>
        <v>1136819</v>
      </c>
      <c r="D55" s="242">
        <f>'[3]KEY BUSI'!E55</f>
        <v>3241125</v>
      </c>
      <c r="E55" s="241">
        <v>38316</v>
      </c>
      <c r="F55" s="241">
        <v>60065</v>
      </c>
      <c r="G55" s="246">
        <f t="shared" ref="G55:H65" si="7">E55/C55%</f>
        <v>3.3704573903145532</v>
      </c>
      <c r="H55" s="246">
        <f t="shared" si="7"/>
        <v>1.8532145474179491</v>
      </c>
    </row>
    <row r="56" spans="1:8" x14ac:dyDescent="0.25">
      <c r="A56" s="239">
        <v>40</v>
      </c>
      <c r="B56" s="240" t="s">
        <v>122</v>
      </c>
      <c r="C56" s="242">
        <f>'[3]KEY BUSI'!D56</f>
        <v>79412</v>
      </c>
      <c r="D56" s="242">
        <f>'[3]KEY BUSI'!E56</f>
        <v>170319</v>
      </c>
      <c r="E56" s="241">
        <v>4475</v>
      </c>
      <c r="F56" s="241">
        <v>10903</v>
      </c>
      <c r="G56" s="246">
        <f t="shared" si="7"/>
        <v>5.635168488389664</v>
      </c>
      <c r="H56" s="246">
        <f t="shared" si="7"/>
        <v>6.4015171531068171</v>
      </c>
    </row>
    <row r="57" spans="1:8" x14ac:dyDescent="0.25">
      <c r="A57" s="239">
        <v>41</v>
      </c>
      <c r="B57" s="240" t="s">
        <v>124</v>
      </c>
      <c r="C57" s="242">
        <f>'[3]KEY BUSI'!D57</f>
        <v>125321</v>
      </c>
      <c r="D57" s="242">
        <f>'[3]KEY BUSI'!E57</f>
        <v>209251</v>
      </c>
      <c r="E57" s="241">
        <v>17002</v>
      </c>
      <c r="F57" s="241">
        <v>4553</v>
      </c>
      <c r="G57" s="246">
        <f t="shared" si="7"/>
        <v>13.566760558884784</v>
      </c>
      <c r="H57" s="246">
        <f t="shared" si="7"/>
        <v>2.1758557904143827</v>
      </c>
    </row>
    <row r="58" spans="1:8" x14ac:dyDescent="0.25">
      <c r="A58" s="239">
        <v>42</v>
      </c>
      <c r="B58" s="240" t="s">
        <v>123</v>
      </c>
      <c r="C58" s="242">
        <f>'[3]KEY BUSI'!D58</f>
        <v>214163</v>
      </c>
      <c r="D58" s="242">
        <f>'[3]KEY BUSI'!E58</f>
        <v>160776</v>
      </c>
      <c r="E58" s="241">
        <v>8193</v>
      </c>
      <c r="F58" s="241">
        <v>1263</v>
      </c>
      <c r="G58" s="246">
        <f t="shared" si="7"/>
        <v>3.8255907883247806</v>
      </c>
      <c r="H58" s="246">
        <f t="shared" si="7"/>
        <v>0.78556500970294074</v>
      </c>
    </row>
    <row r="59" spans="1:8" x14ac:dyDescent="0.25">
      <c r="A59" s="239">
        <v>43</v>
      </c>
      <c r="B59" s="240" t="s">
        <v>126</v>
      </c>
      <c r="C59" s="242">
        <f>'[3]KEY BUSI'!D59</f>
        <v>43826</v>
      </c>
      <c r="D59" s="242">
        <f>'[3]KEY BUSI'!E59</f>
        <v>42055</v>
      </c>
      <c r="E59" s="241">
        <v>12085</v>
      </c>
      <c r="F59" s="241">
        <v>3479</v>
      </c>
      <c r="G59" s="246">
        <f t="shared" si="7"/>
        <v>27.5749555058641</v>
      </c>
      <c r="H59" s="246">
        <f t="shared" si="7"/>
        <v>8.2725002972298185</v>
      </c>
    </row>
    <row r="60" spans="1:8" x14ac:dyDescent="0.25">
      <c r="A60" s="239">
        <v>44</v>
      </c>
      <c r="B60" s="240" t="s">
        <v>125</v>
      </c>
      <c r="C60" s="242">
        <f>'[3]KEY BUSI'!D60</f>
        <v>580</v>
      </c>
      <c r="D60" s="242">
        <f>'[3]KEY BUSI'!E60</f>
        <v>5644</v>
      </c>
      <c r="E60" s="241">
        <v>7</v>
      </c>
      <c r="F60" s="241">
        <v>59</v>
      </c>
      <c r="G60" s="246">
        <f t="shared" si="7"/>
        <v>1.2068965517241379</v>
      </c>
      <c r="H60" s="246">
        <f t="shared" si="7"/>
        <v>1.0453579021970234</v>
      </c>
    </row>
    <row r="61" spans="1:8" x14ac:dyDescent="0.25">
      <c r="A61" s="239">
        <v>45</v>
      </c>
      <c r="B61" s="240" t="s">
        <v>127</v>
      </c>
      <c r="C61" s="242">
        <f>'[3]KEY BUSI'!D61</f>
        <v>47302</v>
      </c>
      <c r="D61" s="242">
        <f>'[3]KEY BUSI'!E61</f>
        <v>34123</v>
      </c>
      <c r="E61" s="241">
        <v>8914</v>
      </c>
      <c r="F61" s="241">
        <v>3836</v>
      </c>
      <c r="G61" s="246">
        <f t="shared" si="7"/>
        <v>18.844869138725635</v>
      </c>
      <c r="H61" s="246">
        <f t="shared" si="7"/>
        <v>11.241684494329338</v>
      </c>
    </row>
    <row r="62" spans="1:8" x14ac:dyDescent="0.25">
      <c r="A62" s="239">
        <v>46</v>
      </c>
      <c r="B62" s="240" t="s">
        <v>128</v>
      </c>
      <c r="C62" s="242">
        <f>'[3]KEY BUSI'!D62</f>
        <v>28542</v>
      </c>
      <c r="D62" s="242">
        <f>'[3]KEY BUSI'!E62</f>
        <v>16975</v>
      </c>
      <c r="E62" s="241">
        <v>7502</v>
      </c>
      <c r="F62" s="241">
        <v>2105</v>
      </c>
      <c r="G62" s="246">
        <f t="shared" si="7"/>
        <v>26.284072594772613</v>
      </c>
      <c r="H62" s="246">
        <f t="shared" si="7"/>
        <v>12.40058910162003</v>
      </c>
    </row>
    <row r="63" spans="1:8" x14ac:dyDescent="0.25">
      <c r="A63" s="239">
        <v>47</v>
      </c>
      <c r="B63" s="240" t="s">
        <v>129</v>
      </c>
      <c r="C63" s="242">
        <f>'[3]KEY BUSI'!D63</f>
        <v>69635</v>
      </c>
      <c r="D63" s="242">
        <f>'[3]KEY BUSI'!E63</f>
        <v>30655</v>
      </c>
      <c r="E63" s="241">
        <v>9496</v>
      </c>
      <c r="F63" s="241">
        <v>2756</v>
      </c>
      <c r="G63" s="246">
        <f t="shared" si="7"/>
        <v>13.636820564371364</v>
      </c>
      <c r="H63" s="246">
        <f t="shared" si="7"/>
        <v>8.9903767737726312</v>
      </c>
    </row>
    <row r="64" spans="1:8" x14ac:dyDescent="0.25">
      <c r="A64" s="243" t="s">
        <v>460</v>
      </c>
      <c r="B64" s="244" t="s">
        <v>84</v>
      </c>
      <c r="C64" s="243">
        <f>SUM(C55:C63)</f>
        <v>1745600</v>
      </c>
      <c r="D64" s="243">
        <f t="shared" ref="D64:F64" si="8">SUM(D55:D63)</f>
        <v>3910923</v>
      </c>
      <c r="E64" s="243">
        <f t="shared" si="8"/>
        <v>105990</v>
      </c>
      <c r="F64" s="243">
        <f t="shared" si="8"/>
        <v>89019</v>
      </c>
      <c r="G64" s="247">
        <f t="shared" si="7"/>
        <v>6.0718377635197065</v>
      </c>
      <c r="H64" s="247">
        <f t="shared" si="7"/>
        <v>2.2761634529751671</v>
      </c>
    </row>
    <row r="65" spans="1:8" x14ac:dyDescent="0.25">
      <c r="A65" s="413" t="s">
        <v>56</v>
      </c>
      <c r="B65" s="413"/>
      <c r="C65" s="243">
        <f>C46+C49+C53+C64</f>
        <v>20516529</v>
      </c>
      <c r="D65" s="243">
        <f>D46+D49+D53+D64</f>
        <v>77846463</v>
      </c>
      <c r="E65" s="243">
        <f>E46+E49+E53+E64</f>
        <v>1303588</v>
      </c>
      <c r="F65" s="245">
        <f>F46+F49+F53+F64</f>
        <v>2357361.0099999998</v>
      </c>
      <c r="G65" s="247">
        <f t="shared" si="7"/>
        <v>6.3538427967030877</v>
      </c>
      <c r="H65" s="247">
        <f t="shared" si="7"/>
        <v>3.0282185203456189</v>
      </c>
    </row>
  </sheetData>
  <mergeCells count="15">
    <mergeCell ref="A65:B65"/>
    <mergeCell ref="A1:H1"/>
    <mergeCell ref="A2:H2"/>
    <mergeCell ref="A3:H3"/>
    <mergeCell ref="A4:H4"/>
    <mergeCell ref="A6:A7"/>
    <mergeCell ref="B6:B7"/>
    <mergeCell ref="C6:D6"/>
    <mergeCell ref="E6:F6"/>
    <mergeCell ref="G6:H6"/>
    <mergeCell ref="A8:H8"/>
    <mergeCell ref="A22:H22"/>
    <mergeCell ref="A47:H47"/>
    <mergeCell ref="A50:H50"/>
    <mergeCell ref="A54:H5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21E7-AC88-4C59-90C0-3C1887D59E49}">
  <dimension ref="A1:T66"/>
  <sheetViews>
    <sheetView topLeftCell="A45" workbookViewId="0">
      <selection activeCell="X8" sqref="X8"/>
    </sheetView>
  </sheetViews>
  <sheetFormatPr defaultRowHeight="15" x14ac:dyDescent="0.25"/>
  <cols>
    <col min="2" max="2" width="33" bestFit="1" customWidth="1"/>
  </cols>
  <sheetData>
    <row r="1" spans="1:20" x14ac:dyDescent="0.25">
      <c r="A1" s="418" t="s">
        <v>445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</row>
    <row r="2" spans="1:20" x14ac:dyDescent="0.25">
      <c r="A2" s="418" t="s">
        <v>446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</row>
    <row r="3" spans="1:20" x14ac:dyDescent="0.25">
      <c r="A3" s="419" t="s">
        <v>469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</row>
    <row r="4" spans="1:20" x14ac:dyDescent="0.25">
      <c r="A4" s="418" t="s">
        <v>448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</row>
    <row r="5" spans="1:20" x14ac:dyDescent="0.25">
      <c r="A5" s="248"/>
      <c r="B5" s="249"/>
      <c r="C5" s="250"/>
      <c r="D5" s="250"/>
      <c r="E5" s="248"/>
      <c r="F5" s="250"/>
      <c r="G5" s="250"/>
      <c r="H5" s="248"/>
      <c r="I5" s="250"/>
      <c r="J5" s="250"/>
      <c r="K5" s="248"/>
      <c r="L5" s="250"/>
      <c r="M5" s="250"/>
      <c r="N5" s="248"/>
      <c r="O5" s="250"/>
      <c r="P5" s="251" t="s">
        <v>61</v>
      </c>
      <c r="Q5" s="252"/>
      <c r="R5" s="253" t="s">
        <v>62</v>
      </c>
      <c r="S5" s="250"/>
      <c r="T5" s="248"/>
    </row>
    <row r="6" spans="1:20" x14ac:dyDescent="0.25">
      <c r="A6" s="417" t="s">
        <v>63</v>
      </c>
      <c r="B6" s="420" t="s">
        <v>64</v>
      </c>
      <c r="C6" s="417" t="s">
        <v>470</v>
      </c>
      <c r="D6" s="417"/>
      <c r="E6" s="417"/>
      <c r="F6" s="417" t="s">
        <v>471</v>
      </c>
      <c r="G6" s="417"/>
      <c r="H6" s="417"/>
      <c r="I6" s="417" t="s">
        <v>472</v>
      </c>
      <c r="J6" s="417"/>
      <c r="K6" s="417"/>
      <c r="L6" s="417" t="s">
        <v>473</v>
      </c>
      <c r="M6" s="417"/>
      <c r="N6" s="417"/>
      <c r="O6" s="417" t="s">
        <v>474</v>
      </c>
      <c r="P6" s="417"/>
      <c r="Q6" s="417"/>
      <c r="R6" s="417" t="s">
        <v>475</v>
      </c>
      <c r="S6" s="417"/>
      <c r="T6" s="417"/>
    </row>
    <row r="7" spans="1:20" ht="25.5" x14ac:dyDescent="0.25">
      <c r="A7" s="417"/>
      <c r="B7" s="420"/>
      <c r="C7" s="254" t="s">
        <v>476</v>
      </c>
      <c r="D7" s="416" t="s">
        <v>466</v>
      </c>
      <c r="E7" s="417" t="s">
        <v>477</v>
      </c>
      <c r="F7" s="254" t="s">
        <v>476</v>
      </c>
      <c r="G7" s="416" t="s">
        <v>466</v>
      </c>
      <c r="H7" s="417" t="s">
        <v>477</v>
      </c>
      <c r="I7" s="254" t="s">
        <v>476</v>
      </c>
      <c r="J7" s="416" t="s">
        <v>466</v>
      </c>
      <c r="K7" s="417" t="s">
        <v>477</v>
      </c>
      <c r="L7" s="254" t="s">
        <v>476</v>
      </c>
      <c r="M7" s="416" t="s">
        <v>466</v>
      </c>
      <c r="N7" s="417" t="s">
        <v>477</v>
      </c>
      <c r="O7" s="254" t="s">
        <v>476</v>
      </c>
      <c r="P7" s="416" t="s">
        <v>466</v>
      </c>
      <c r="Q7" s="417" t="s">
        <v>477</v>
      </c>
      <c r="R7" s="254" t="s">
        <v>476</v>
      </c>
      <c r="S7" s="416" t="s">
        <v>466</v>
      </c>
      <c r="T7" s="417" t="s">
        <v>477</v>
      </c>
    </row>
    <row r="8" spans="1:20" x14ac:dyDescent="0.25">
      <c r="A8" s="417"/>
      <c r="B8" s="420"/>
      <c r="C8" s="254" t="s">
        <v>70</v>
      </c>
      <c r="D8" s="416"/>
      <c r="E8" s="417"/>
      <c r="F8" s="254" t="s">
        <v>70</v>
      </c>
      <c r="G8" s="416"/>
      <c r="H8" s="417"/>
      <c r="I8" s="254" t="s">
        <v>70</v>
      </c>
      <c r="J8" s="416"/>
      <c r="K8" s="417"/>
      <c r="L8" s="254" t="s">
        <v>70</v>
      </c>
      <c r="M8" s="416"/>
      <c r="N8" s="417"/>
      <c r="O8" s="254" t="s">
        <v>70</v>
      </c>
      <c r="P8" s="416"/>
      <c r="Q8" s="417"/>
      <c r="R8" s="254" t="s">
        <v>70</v>
      </c>
      <c r="S8" s="416"/>
      <c r="T8" s="417"/>
    </row>
    <row r="9" spans="1:20" x14ac:dyDescent="0.25">
      <c r="A9" s="414" t="s">
        <v>71</v>
      </c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14"/>
      <c r="T9" s="414"/>
    </row>
    <row r="10" spans="1:20" x14ac:dyDescent="0.25">
      <c r="A10" s="255">
        <v>1</v>
      </c>
      <c r="B10" s="256" t="s">
        <v>73</v>
      </c>
      <c r="C10" s="257">
        <f>'[3]KEY BUSI'!G9</f>
        <v>2126936</v>
      </c>
      <c r="D10" s="257">
        <v>112053</v>
      </c>
      <c r="E10" s="258">
        <f>D10/C10%</f>
        <v>5.2682826375593814</v>
      </c>
      <c r="F10" s="257">
        <f>'[3]KEY BUSI'!J9</f>
        <v>1142822</v>
      </c>
      <c r="G10" s="257">
        <v>60057</v>
      </c>
      <c r="H10" s="258">
        <f>G10/F10%</f>
        <v>5.2551490958346969</v>
      </c>
      <c r="I10" s="257">
        <f>'[3]KEY BUSI'!M9</f>
        <v>145284</v>
      </c>
      <c r="J10" s="257">
        <v>626</v>
      </c>
      <c r="K10" s="258">
        <f>J10/I10%</f>
        <v>0.43088020704275765</v>
      </c>
      <c r="L10" s="257">
        <f>'[3]KEY BUSI'!P9</f>
        <v>372728</v>
      </c>
      <c r="M10" s="257">
        <v>2797</v>
      </c>
      <c r="N10" s="258">
        <f>M10/L10%</f>
        <v>0.75041316992552209</v>
      </c>
      <c r="O10" s="257">
        <f>C10+F10+I10+L10</f>
        <v>3787770</v>
      </c>
      <c r="P10" s="257">
        <v>175533</v>
      </c>
      <c r="Q10" s="258">
        <f>P10/O10%</f>
        <v>4.6342042943473336</v>
      </c>
      <c r="R10" s="257">
        <f>'[3]KEY BUSI'!E9</f>
        <v>6196329</v>
      </c>
      <c r="S10" s="257">
        <f>'[3]NPA ALL'!F9</f>
        <v>214150</v>
      </c>
      <c r="T10" s="258">
        <f>S10/R10%</f>
        <v>3.4560785910496361</v>
      </c>
    </row>
    <row r="11" spans="1:20" x14ac:dyDescent="0.25">
      <c r="A11" s="255">
        <v>2</v>
      </c>
      <c r="B11" s="256" t="s">
        <v>74</v>
      </c>
      <c r="C11" s="257">
        <f>'[3]KEY BUSI'!G10</f>
        <v>317835</v>
      </c>
      <c r="D11" s="257">
        <v>17608</v>
      </c>
      <c r="E11" s="258">
        <f t="shared" ref="E11:E22" si="0">D11/C11%</f>
        <v>5.5399814369090885</v>
      </c>
      <c r="F11" s="257">
        <f>'[3]KEY BUSI'!J10</f>
        <v>192969</v>
      </c>
      <c r="G11" s="257">
        <v>10569</v>
      </c>
      <c r="H11" s="258">
        <f t="shared" ref="H11:H22" si="1">G11/F11%</f>
        <v>5.4770455358114516</v>
      </c>
      <c r="I11" s="257">
        <f>'[3]KEY BUSI'!M10</f>
        <v>22408</v>
      </c>
      <c r="J11" s="257">
        <v>5446</v>
      </c>
      <c r="K11" s="258">
        <f t="shared" ref="K11:K22" si="2">J11/I11%</f>
        <v>24.303820064262762</v>
      </c>
      <c r="L11" s="257">
        <f>'[3]KEY BUSI'!P10</f>
        <v>147263</v>
      </c>
      <c r="M11" s="257">
        <v>1294</v>
      </c>
      <c r="N11" s="258">
        <f t="shared" ref="N11:N22" si="3">M11/L11%</f>
        <v>0.87870001290208666</v>
      </c>
      <c r="O11" s="257">
        <f t="shared" ref="O11:O21" si="4">C11+F11+I11+L11</f>
        <v>680475</v>
      </c>
      <c r="P11" s="257">
        <v>34917</v>
      </c>
      <c r="Q11" s="258">
        <f t="shared" ref="Q11:Q22" si="5">P11/O11%</f>
        <v>5.1312685991403066</v>
      </c>
      <c r="R11" s="257">
        <f>'[3]KEY BUSI'!E10</f>
        <v>1071802</v>
      </c>
      <c r="S11" s="257">
        <f>'[3]NPA ALL'!F10</f>
        <v>37135</v>
      </c>
      <c r="T11" s="258">
        <f t="shared" ref="T11:T22" si="6">S11/R11%</f>
        <v>3.4647257609147957</v>
      </c>
    </row>
    <row r="12" spans="1:20" x14ac:dyDescent="0.25">
      <c r="A12" s="255">
        <v>3</v>
      </c>
      <c r="B12" s="256" t="s">
        <v>75</v>
      </c>
      <c r="C12" s="257">
        <f>'[3]KEY BUSI'!G11</f>
        <v>22287</v>
      </c>
      <c r="D12" s="257">
        <v>1985</v>
      </c>
      <c r="E12" s="258">
        <f t="shared" si="0"/>
        <v>8.9065374433526276</v>
      </c>
      <c r="F12" s="257">
        <f>'[3]KEY BUSI'!J11</f>
        <v>73480</v>
      </c>
      <c r="G12" s="257">
        <v>737</v>
      </c>
      <c r="H12" s="258">
        <f t="shared" si="1"/>
        <v>1.0029940119760479</v>
      </c>
      <c r="I12" s="257">
        <f>'[3]KEY BUSI'!M11</f>
        <v>9427</v>
      </c>
      <c r="J12" s="257">
        <v>0</v>
      </c>
      <c r="K12" s="258">
        <f t="shared" si="2"/>
        <v>0</v>
      </c>
      <c r="L12" s="257">
        <f>'[3]KEY BUSI'!P11</f>
        <v>36013</v>
      </c>
      <c r="M12" s="257">
        <v>128</v>
      </c>
      <c r="N12" s="258">
        <f t="shared" si="3"/>
        <v>0.35542720684197371</v>
      </c>
      <c r="O12" s="257">
        <f t="shared" si="4"/>
        <v>141207</v>
      </c>
      <c r="P12" s="257">
        <v>2850</v>
      </c>
      <c r="Q12" s="258">
        <f t="shared" si="5"/>
        <v>2.0183135396970404</v>
      </c>
      <c r="R12" s="257">
        <f>'[3]KEY BUSI'!E11</f>
        <v>784819</v>
      </c>
      <c r="S12" s="257">
        <f>'[3]NPA ALL'!F11</f>
        <v>2918</v>
      </c>
      <c r="T12" s="258">
        <f t="shared" si="6"/>
        <v>0.37180547361875799</v>
      </c>
    </row>
    <row r="13" spans="1:20" x14ac:dyDescent="0.25">
      <c r="A13" s="255">
        <v>4</v>
      </c>
      <c r="B13" s="256" t="s">
        <v>76</v>
      </c>
      <c r="C13" s="257">
        <f>'[3]KEY BUSI'!G12</f>
        <v>349965</v>
      </c>
      <c r="D13" s="257">
        <v>21781</v>
      </c>
      <c r="E13" s="258">
        <f t="shared" si="0"/>
        <v>6.2237652336662235</v>
      </c>
      <c r="F13" s="257">
        <f>'[3]KEY BUSI'!J12</f>
        <v>401007</v>
      </c>
      <c r="G13" s="257">
        <v>34609</v>
      </c>
      <c r="H13" s="258">
        <f t="shared" si="1"/>
        <v>8.6305226592054503</v>
      </c>
      <c r="I13" s="257">
        <f>'[3]KEY BUSI'!M12</f>
        <v>128889</v>
      </c>
      <c r="J13" s="257">
        <v>69317</v>
      </c>
      <c r="K13" s="258">
        <f t="shared" si="2"/>
        <v>53.780384672082178</v>
      </c>
      <c r="L13" s="257">
        <f>'[3]KEY BUSI'!P12</f>
        <v>124485</v>
      </c>
      <c r="M13" s="257">
        <v>2406</v>
      </c>
      <c r="N13" s="258">
        <f t="shared" si="3"/>
        <v>1.9327629834919871</v>
      </c>
      <c r="O13" s="257">
        <f t="shared" si="4"/>
        <v>1004346</v>
      </c>
      <c r="P13" s="257">
        <v>128165</v>
      </c>
      <c r="Q13" s="258">
        <f t="shared" si="5"/>
        <v>12.761040517909167</v>
      </c>
      <c r="R13" s="257">
        <f>'[3]KEY BUSI'!E12</f>
        <v>1784238</v>
      </c>
      <c r="S13" s="257">
        <f>'[3]NPA ALL'!F12</f>
        <v>161270</v>
      </c>
      <c r="T13" s="258">
        <f t="shared" si="6"/>
        <v>9.0385923850966066</v>
      </c>
    </row>
    <row r="14" spans="1:20" x14ac:dyDescent="0.25">
      <c r="A14" s="255">
        <v>5</v>
      </c>
      <c r="B14" s="256" t="s">
        <v>77</v>
      </c>
      <c r="C14" s="257">
        <f>'[3]KEY BUSI'!G13</f>
        <v>251793</v>
      </c>
      <c r="D14" s="257">
        <v>31525</v>
      </c>
      <c r="E14" s="258">
        <f t="shared" si="0"/>
        <v>12.520205089100969</v>
      </c>
      <c r="F14" s="257">
        <f>'[3]KEY BUSI'!J13</f>
        <v>199693</v>
      </c>
      <c r="G14" s="257">
        <v>8105</v>
      </c>
      <c r="H14" s="258">
        <f t="shared" si="1"/>
        <v>4.0587301507814493</v>
      </c>
      <c r="I14" s="257">
        <f>'[3]KEY BUSI'!M13</f>
        <v>12337</v>
      </c>
      <c r="J14" s="257">
        <v>1</v>
      </c>
      <c r="K14" s="258">
        <f t="shared" si="2"/>
        <v>8.105698305909053E-3</v>
      </c>
      <c r="L14" s="257">
        <f>'[3]KEY BUSI'!P13</f>
        <v>89980</v>
      </c>
      <c r="M14" s="257">
        <v>1252</v>
      </c>
      <c r="N14" s="258">
        <f t="shared" si="3"/>
        <v>1.3914203156256946</v>
      </c>
      <c r="O14" s="257">
        <f t="shared" si="4"/>
        <v>553803</v>
      </c>
      <c r="P14" s="257">
        <v>41029</v>
      </c>
      <c r="Q14" s="258">
        <f t="shared" si="5"/>
        <v>7.4085911416153403</v>
      </c>
      <c r="R14" s="257">
        <f>'[3]KEY BUSI'!E13</f>
        <v>816792</v>
      </c>
      <c r="S14" s="257">
        <f>'[3]NPA ALL'!F13</f>
        <v>41936</v>
      </c>
      <c r="T14" s="258">
        <f t="shared" si="6"/>
        <v>5.1342324606509369</v>
      </c>
    </row>
    <row r="15" spans="1:20" x14ac:dyDescent="0.25">
      <c r="A15" s="255">
        <v>6</v>
      </c>
      <c r="B15" s="256" t="s">
        <v>78</v>
      </c>
      <c r="C15" s="257">
        <f>'[3]KEY BUSI'!G14</f>
        <v>104432</v>
      </c>
      <c r="D15" s="257">
        <v>11923</v>
      </c>
      <c r="E15" s="258">
        <f t="shared" si="0"/>
        <v>11.416998621112304</v>
      </c>
      <c r="F15" s="257">
        <f>'[3]KEY BUSI'!J14</f>
        <v>156211</v>
      </c>
      <c r="G15" s="257">
        <v>5642</v>
      </c>
      <c r="H15" s="258">
        <f t="shared" si="1"/>
        <v>3.6117815006625658</v>
      </c>
      <c r="I15" s="257">
        <f>'[3]KEY BUSI'!M14</f>
        <v>44300</v>
      </c>
      <c r="J15" s="257">
        <v>0</v>
      </c>
      <c r="K15" s="258">
        <f t="shared" si="2"/>
        <v>0</v>
      </c>
      <c r="L15" s="257">
        <f>'[3]KEY BUSI'!P14</f>
        <v>49792</v>
      </c>
      <c r="M15" s="257">
        <v>220</v>
      </c>
      <c r="N15" s="258">
        <f t="shared" si="3"/>
        <v>0.44183804627249357</v>
      </c>
      <c r="O15" s="257">
        <f t="shared" si="4"/>
        <v>354735</v>
      </c>
      <c r="P15" s="257">
        <v>17784</v>
      </c>
      <c r="Q15" s="258">
        <f t="shared" si="5"/>
        <v>5.013319802105797</v>
      </c>
      <c r="R15" s="257">
        <f>'[3]KEY BUSI'!E14</f>
        <v>716564</v>
      </c>
      <c r="S15" s="257">
        <f>'[3]NPA ALL'!F14</f>
        <v>22394</v>
      </c>
      <c r="T15" s="258">
        <f t="shared" si="6"/>
        <v>3.1251918879541813</v>
      </c>
    </row>
    <row r="16" spans="1:20" x14ac:dyDescent="0.25">
      <c r="A16" s="255">
        <v>7</v>
      </c>
      <c r="B16" s="256" t="s">
        <v>79</v>
      </c>
      <c r="C16" s="257">
        <f>'[3]KEY BUSI'!G15</f>
        <v>36194</v>
      </c>
      <c r="D16" s="257">
        <v>6928</v>
      </c>
      <c r="E16" s="258">
        <f t="shared" si="0"/>
        <v>19.141294137149803</v>
      </c>
      <c r="F16" s="257">
        <f>'[3]KEY BUSI'!J15</f>
        <v>48237</v>
      </c>
      <c r="G16" s="257">
        <v>3048</v>
      </c>
      <c r="H16" s="258">
        <f t="shared" si="1"/>
        <v>6.318800920455252</v>
      </c>
      <c r="I16" s="257">
        <f>'[3]KEY BUSI'!M15</f>
        <v>10472</v>
      </c>
      <c r="J16" s="257">
        <v>0</v>
      </c>
      <c r="K16" s="258">
        <f t="shared" si="2"/>
        <v>0</v>
      </c>
      <c r="L16" s="257">
        <f>'[3]KEY BUSI'!P15</f>
        <v>47022</v>
      </c>
      <c r="M16" s="257">
        <v>284</v>
      </c>
      <c r="N16" s="258">
        <f t="shared" si="3"/>
        <v>0.60397260856620305</v>
      </c>
      <c r="O16" s="257">
        <f t="shared" si="4"/>
        <v>141925</v>
      </c>
      <c r="P16" s="257">
        <v>10260</v>
      </c>
      <c r="Q16" s="258">
        <f t="shared" si="5"/>
        <v>7.2291703364453053</v>
      </c>
      <c r="R16" s="257">
        <f>'[3]KEY BUSI'!E15</f>
        <v>604384</v>
      </c>
      <c r="S16" s="257">
        <f>'[3]NPA ALL'!F15</f>
        <v>11210</v>
      </c>
      <c r="T16" s="258">
        <f t="shared" si="6"/>
        <v>1.8547810663419282</v>
      </c>
    </row>
    <row r="17" spans="1:20" x14ac:dyDescent="0.25">
      <c r="A17" s="255">
        <v>8</v>
      </c>
      <c r="B17" s="256" t="s">
        <v>81</v>
      </c>
      <c r="C17" s="257">
        <f>'[3]KEY BUSI'!G16</f>
        <v>1875606</v>
      </c>
      <c r="D17" s="257">
        <v>199996</v>
      </c>
      <c r="E17" s="258">
        <f t="shared" si="0"/>
        <v>10.663007049454949</v>
      </c>
      <c r="F17" s="257">
        <f>'[3]KEY BUSI'!J16</f>
        <v>1055665</v>
      </c>
      <c r="G17" s="257">
        <v>46103</v>
      </c>
      <c r="H17" s="258">
        <f t="shared" si="1"/>
        <v>4.3671998219132018</v>
      </c>
      <c r="I17" s="257">
        <f>'[3]KEY BUSI'!M16</f>
        <v>249307</v>
      </c>
      <c r="J17" s="257">
        <v>3220</v>
      </c>
      <c r="K17" s="258">
        <f t="shared" si="2"/>
        <v>1.2915802604820561</v>
      </c>
      <c r="L17" s="257">
        <f>'[3]KEY BUSI'!P16</f>
        <v>403176</v>
      </c>
      <c r="M17" s="257">
        <v>4666</v>
      </c>
      <c r="N17" s="258">
        <f t="shared" si="3"/>
        <v>1.1573109510486734</v>
      </c>
      <c r="O17" s="257">
        <f t="shared" si="4"/>
        <v>3583754</v>
      </c>
      <c r="P17" s="257">
        <v>253984</v>
      </c>
      <c r="Q17" s="258">
        <f t="shared" si="5"/>
        <v>7.0870935895711593</v>
      </c>
      <c r="R17" s="257">
        <f>'[3]KEY BUSI'!E16</f>
        <v>5898672</v>
      </c>
      <c r="S17" s="257">
        <f>'[3]NPA ALL'!F16</f>
        <v>271584</v>
      </c>
      <c r="T17" s="258">
        <f t="shared" si="6"/>
        <v>4.6041549691184729</v>
      </c>
    </row>
    <row r="18" spans="1:20" x14ac:dyDescent="0.25">
      <c r="A18" s="255">
        <v>9</v>
      </c>
      <c r="B18" s="256" t="s">
        <v>80</v>
      </c>
      <c r="C18" s="257">
        <f>'[3]KEY BUSI'!G17</f>
        <v>79639</v>
      </c>
      <c r="D18" s="257">
        <v>9009</v>
      </c>
      <c r="E18" s="258">
        <f t="shared" si="0"/>
        <v>11.312296739034895</v>
      </c>
      <c r="F18" s="257">
        <f>'[3]KEY BUSI'!J17</f>
        <v>66585</v>
      </c>
      <c r="G18" s="257">
        <v>3049</v>
      </c>
      <c r="H18" s="258">
        <f t="shared" si="1"/>
        <v>4.5791094090260565</v>
      </c>
      <c r="I18" s="257">
        <f>'[3]KEY BUSI'!M17</f>
        <v>939</v>
      </c>
      <c r="J18" s="257">
        <v>0</v>
      </c>
      <c r="K18" s="258">
        <f t="shared" si="2"/>
        <v>0</v>
      </c>
      <c r="L18" s="257">
        <f>'[3]KEY BUSI'!P17</f>
        <v>20508</v>
      </c>
      <c r="M18" s="257">
        <v>516</v>
      </c>
      <c r="N18" s="258">
        <f t="shared" si="3"/>
        <v>2.5160912814511409</v>
      </c>
      <c r="O18" s="257">
        <f t="shared" si="4"/>
        <v>167671</v>
      </c>
      <c r="P18" s="257">
        <v>12573</v>
      </c>
      <c r="Q18" s="258">
        <f t="shared" si="5"/>
        <v>7.4986133559172421</v>
      </c>
      <c r="R18" s="257">
        <f>'[3]KEY BUSI'!E17</f>
        <v>234559</v>
      </c>
      <c r="S18" s="257">
        <f>'[3]NPA ALL'!F17</f>
        <v>14762</v>
      </c>
      <c r="T18" s="258">
        <f t="shared" si="6"/>
        <v>6.2935125064482706</v>
      </c>
    </row>
    <row r="19" spans="1:20" x14ac:dyDescent="0.25">
      <c r="A19" s="255">
        <v>10</v>
      </c>
      <c r="B19" s="256" t="s">
        <v>83</v>
      </c>
      <c r="C19" s="257">
        <f>'[3]KEY BUSI'!G18</f>
        <v>398130</v>
      </c>
      <c r="D19" s="257">
        <v>25034</v>
      </c>
      <c r="E19" s="258">
        <f t="shared" si="0"/>
        <v>6.287895913395122</v>
      </c>
      <c r="F19" s="257">
        <f>'[3]KEY BUSI'!J18</f>
        <v>336384</v>
      </c>
      <c r="G19" s="257">
        <v>14344</v>
      </c>
      <c r="H19" s="258">
        <f t="shared" si="1"/>
        <v>4.2641742770167426</v>
      </c>
      <c r="I19" s="257">
        <f>'[3]KEY BUSI'!M18</f>
        <v>83164</v>
      </c>
      <c r="J19" s="257">
        <v>0</v>
      </c>
      <c r="K19" s="258">
        <f t="shared" si="2"/>
        <v>0</v>
      </c>
      <c r="L19" s="257">
        <f>'[3]KEY BUSI'!P18</f>
        <v>91417</v>
      </c>
      <c r="M19" s="257">
        <v>792</v>
      </c>
      <c r="N19" s="258">
        <f t="shared" si="3"/>
        <v>0.86635964864303139</v>
      </c>
      <c r="O19" s="257">
        <f t="shared" si="4"/>
        <v>909095</v>
      </c>
      <c r="P19" s="257">
        <v>40171</v>
      </c>
      <c r="Q19" s="258">
        <f t="shared" si="5"/>
        <v>4.4187901154444802</v>
      </c>
      <c r="R19" s="257">
        <f>'[3]KEY BUSI'!E18</f>
        <v>1570981</v>
      </c>
      <c r="S19" s="257">
        <f>'[3]NPA ALL'!F18</f>
        <v>57980</v>
      </c>
      <c r="T19" s="258">
        <f t="shared" si="6"/>
        <v>3.6906875385507529</v>
      </c>
    </row>
    <row r="20" spans="1:20" x14ac:dyDescent="0.25">
      <c r="A20" s="255">
        <v>11</v>
      </c>
      <c r="B20" s="256" t="s">
        <v>82</v>
      </c>
      <c r="C20" s="257">
        <f>'[3]KEY BUSI'!G19</f>
        <v>274040</v>
      </c>
      <c r="D20" s="257">
        <v>31846</v>
      </c>
      <c r="E20" s="258">
        <f t="shared" si="0"/>
        <v>11.620931250912275</v>
      </c>
      <c r="F20" s="257">
        <f>'[3]KEY BUSI'!J19</f>
        <v>368204</v>
      </c>
      <c r="G20" s="257">
        <v>11555</v>
      </c>
      <c r="H20" s="258">
        <f t="shared" si="1"/>
        <v>3.1382059945030472</v>
      </c>
      <c r="I20" s="257">
        <f>'[3]KEY BUSI'!M19</f>
        <v>7273</v>
      </c>
      <c r="J20" s="257">
        <v>0</v>
      </c>
      <c r="K20" s="258">
        <f t="shared" si="2"/>
        <v>0</v>
      </c>
      <c r="L20" s="257">
        <f>'[3]KEY BUSI'!P19</f>
        <v>197279</v>
      </c>
      <c r="M20" s="257">
        <v>2305</v>
      </c>
      <c r="N20" s="258">
        <f t="shared" si="3"/>
        <v>1.1683960279604013</v>
      </c>
      <c r="O20" s="257">
        <f t="shared" si="4"/>
        <v>846796</v>
      </c>
      <c r="P20" s="257">
        <v>45706</v>
      </c>
      <c r="Q20" s="258">
        <f t="shared" si="5"/>
        <v>5.3975219533394121</v>
      </c>
      <c r="R20" s="257">
        <f>'[3]KEY BUSI'!E19</f>
        <v>1227683</v>
      </c>
      <c r="S20" s="257">
        <f>'[3]NPA ALL'!F19</f>
        <v>56873</v>
      </c>
      <c r="T20" s="258">
        <f t="shared" si="6"/>
        <v>4.6325476527735576</v>
      </c>
    </row>
    <row r="21" spans="1:20" x14ac:dyDescent="0.25">
      <c r="A21" s="255">
        <v>12</v>
      </c>
      <c r="B21" s="256" t="s">
        <v>72</v>
      </c>
      <c r="C21" s="257">
        <f>'[3]KEY BUSI'!G20</f>
        <v>2331290</v>
      </c>
      <c r="D21" s="257">
        <v>378671</v>
      </c>
      <c r="E21" s="258">
        <f t="shared" si="0"/>
        <v>16.242981353671141</v>
      </c>
      <c r="F21" s="257">
        <f>'[3]KEY BUSI'!J20</f>
        <v>2009115</v>
      </c>
      <c r="G21" s="257">
        <v>31859</v>
      </c>
      <c r="H21" s="258">
        <f t="shared" si="1"/>
        <v>1.5857230671215932</v>
      </c>
      <c r="I21" s="257">
        <f>'[3]KEY BUSI'!M20</f>
        <v>2894981</v>
      </c>
      <c r="J21" s="257">
        <v>2627</v>
      </c>
      <c r="K21" s="258">
        <f t="shared" si="2"/>
        <v>9.0743255309793047E-2</v>
      </c>
      <c r="L21" s="257">
        <f>'[3]KEY BUSI'!P20</f>
        <v>1768707</v>
      </c>
      <c r="M21" s="257">
        <v>36413</v>
      </c>
      <c r="N21" s="258">
        <f t="shared" si="3"/>
        <v>2.0587355621931729</v>
      </c>
      <c r="O21" s="257">
        <f t="shared" si="4"/>
        <v>9004093</v>
      </c>
      <c r="P21" s="257">
        <v>449621</v>
      </c>
      <c r="Q21" s="258">
        <f t="shared" si="5"/>
        <v>4.9935179478932525</v>
      </c>
      <c r="R21" s="257">
        <f>'[3]KEY BUSI'!E20</f>
        <v>16434006</v>
      </c>
      <c r="S21" s="257">
        <f>'[3]NPA ALL'!F20</f>
        <v>505226</v>
      </c>
      <c r="T21" s="258">
        <f t="shared" si="6"/>
        <v>3.0742717265650263</v>
      </c>
    </row>
    <row r="22" spans="1:20" x14ac:dyDescent="0.25">
      <c r="A22" s="259" t="s">
        <v>449</v>
      </c>
      <c r="B22" s="260" t="s">
        <v>84</v>
      </c>
      <c r="C22" s="261">
        <f>SUM(C10:C21)</f>
        <v>8168147</v>
      </c>
      <c r="D22" s="261">
        <f>SUM(D10:D21)</f>
        <v>848359</v>
      </c>
      <c r="E22" s="262">
        <f t="shared" si="0"/>
        <v>10.386186732437602</v>
      </c>
      <c r="F22" s="261">
        <f>SUM(F10:F21)</f>
        <v>6050372</v>
      </c>
      <c r="G22" s="261">
        <f>SUM(G10:G21)</f>
        <v>229677</v>
      </c>
      <c r="H22" s="262">
        <f t="shared" si="1"/>
        <v>3.7960806376864098</v>
      </c>
      <c r="I22" s="261">
        <f>SUM(I10:I21)</f>
        <v>3608781</v>
      </c>
      <c r="J22" s="261">
        <f>SUM(J10:J21)</f>
        <v>81237</v>
      </c>
      <c r="K22" s="262">
        <f t="shared" si="2"/>
        <v>2.2510925434377982</v>
      </c>
      <c r="L22" s="261">
        <f>SUM(L10:L21)</f>
        <v>3348370</v>
      </c>
      <c r="M22" s="261">
        <f>SUM(M10:M21)</f>
        <v>53073</v>
      </c>
      <c r="N22" s="262">
        <f t="shared" si="3"/>
        <v>1.5850398850784113</v>
      </c>
      <c r="O22" s="261">
        <f>C22+F22+I22+L22</f>
        <v>21175670</v>
      </c>
      <c r="P22" s="261">
        <f>SUM(P10:P21)</f>
        <v>1212593</v>
      </c>
      <c r="Q22" s="262">
        <f t="shared" si="5"/>
        <v>5.7263500989579077</v>
      </c>
      <c r="R22" s="261">
        <f>SUM(R10:R21)</f>
        <v>37340829</v>
      </c>
      <c r="S22" s="261">
        <f>SUM(S10:S21)</f>
        <v>1397438</v>
      </c>
      <c r="T22" s="262">
        <f t="shared" si="6"/>
        <v>3.7423861157447793</v>
      </c>
    </row>
    <row r="23" spans="1:20" x14ac:dyDescent="0.25">
      <c r="A23" s="414" t="s">
        <v>85</v>
      </c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</row>
    <row r="24" spans="1:20" x14ac:dyDescent="0.25">
      <c r="A24" s="255">
        <v>13</v>
      </c>
      <c r="B24" s="256" t="s">
        <v>86</v>
      </c>
      <c r="C24" s="257">
        <f>'[3]KEY BUSI'!G23</f>
        <v>845158</v>
      </c>
      <c r="D24" s="257">
        <v>38304</v>
      </c>
      <c r="E24" s="258">
        <f t="shared" ref="E24:E46" si="7">D24/C24%</f>
        <v>4.5321703160829099</v>
      </c>
      <c r="F24" s="257">
        <f>'[3]KEY BUSI'!J23</f>
        <v>1262967</v>
      </c>
      <c r="G24" s="257">
        <v>21982</v>
      </c>
      <c r="H24" s="258">
        <f t="shared" ref="H24:H46" si="8">G24/F24%</f>
        <v>1.7405047004395207</v>
      </c>
      <c r="I24" s="257">
        <f>'[3]KEY BUSI'!M23</f>
        <v>158578</v>
      </c>
      <c r="J24" s="257">
        <v>1527</v>
      </c>
      <c r="K24" s="258">
        <f t="shared" ref="K24:K44" si="9">J24/I24%</f>
        <v>0.9629330676386384</v>
      </c>
      <c r="L24" s="257">
        <f>'[3]KEY BUSI'!P23</f>
        <v>154899</v>
      </c>
      <c r="M24" s="257">
        <v>3532</v>
      </c>
      <c r="N24" s="258">
        <f t="shared" ref="N24:N46" si="10">M24/L24%</f>
        <v>2.2801954822174451</v>
      </c>
      <c r="O24" s="257">
        <f t="shared" ref="O24:O45" si="11">C24+F24+I24+L24</f>
        <v>2421602</v>
      </c>
      <c r="P24" s="257">
        <v>65345</v>
      </c>
      <c r="Q24" s="258">
        <f t="shared" ref="Q24:Q46" si="12">P24/O24%</f>
        <v>2.6984203019323569</v>
      </c>
      <c r="R24" s="257">
        <f>'[3]KEY BUSI'!E23</f>
        <v>3637734</v>
      </c>
      <c r="S24" s="257">
        <f>'[3]NPA ALL'!F23</f>
        <v>80906</v>
      </c>
      <c r="T24" s="258">
        <f t="shared" ref="T24:T46" si="13">S24/R24%</f>
        <v>2.2240768566365765</v>
      </c>
    </row>
    <row r="25" spans="1:20" x14ac:dyDescent="0.25">
      <c r="A25" s="255">
        <v>14</v>
      </c>
      <c r="B25" s="256" t="s">
        <v>87</v>
      </c>
      <c r="C25" s="257">
        <f>'[3]KEY BUSI'!G24</f>
        <v>32003</v>
      </c>
      <c r="D25" s="257">
        <v>1881</v>
      </c>
      <c r="E25" s="258">
        <f t="shared" si="7"/>
        <v>5.8775739774396154</v>
      </c>
      <c r="F25" s="257">
        <f>'[3]KEY BUSI'!J24</f>
        <v>128338</v>
      </c>
      <c r="G25" s="257">
        <v>11980</v>
      </c>
      <c r="H25" s="258">
        <f t="shared" si="8"/>
        <v>9.3347254905016435</v>
      </c>
      <c r="I25" s="257">
        <f>'[3]KEY BUSI'!M24</f>
        <v>4267</v>
      </c>
      <c r="J25" s="257">
        <v>219</v>
      </c>
      <c r="K25" s="258">
        <f t="shared" si="9"/>
        <v>5.1324115303491915</v>
      </c>
      <c r="L25" s="257">
        <f>'[3]KEY BUSI'!P24</f>
        <v>85596</v>
      </c>
      <c r="M25" s="257">
        <v>6412</v>
      </c>
      <c r="N25" s="258">
        <f t="shared" si="10"/>
        <v>7.4910042525351646</v>
      </c>
      <c r="O25" s="257">
        <f t="shared" si="11"/>
        <v>250204</v>
      </c>
      <c r="P25" s="257">
        <v>20492</v>
      </c>
      <c r="Q25" s="258">
        <f t="shared" si="12"/>
        <v>8.1901168646384548</v>
      </c>
      <c r="R25" s="257">
        <f>'[3]KEY BUSI'!E24</f>
        <v>556856</v>
      </c>
      <c r="S25" s="257">
        <f>'[3]NPA ALL'!F24</f>
        <v>31971</v>
      </c>
      <c r="T25" s="258">
        <f t="shared" si="13"/>
        <v>5.7413406697602252</v>
      </c>
    </row>
    <row r="26" spans="1:20" x14ac:dyDescent="0.25">
      <c r="A26" s="255">
        <v>15</v>
      </c>
      <c r="B26" s="256" t="s">
        <v>88</v>
      </c>
      <c r="C26" s="257">
        <f>'[3]KEY BUSI'!G25</f>
        <v>6722</v>
      </c>
      <c r="D26" s="257">
        <v>1051</v>
      </c>
      <c r="E26" s="258">
        <f t="shared" si="7"/>
        <v>15.63522761083011</v>
      </c>
      <c r="F26" s="257">
        <f>'[3]KEY BUSI'!J25</f>
        <v>1808</v>
      </c>
      <c r="G26" s="257">
        <v>0</v>
      </c>
      <c r="H26" s="258">
        <f t="shared" si="8"/>
        <v>0</v>
      </c>
      <c r="I26" s="257">
        <f>'[3]KEY BUSI'!M25</f>
        <v>0</v>
      </c>
      <c r="J26" s="257">
        <v>0</v>
      </c>
      <c r="K26" s="258">
        <v>0</v>
      </c>
      <c r="L26" s="257">
        <f>'[3]KEY BUSI'!P25</f>
        <v>81</v>
      </c>
      <c r="M26" s="257">
        <v>47</v>
      </c>
      <c r="N26" s="258">
        <f t="shared" si="10"/>
        <v>58.02469135802469</v>
      </c>
      <c r="O26" s="257">
        <f t="shared" si="11"/>
        <v>8611</v>
      </c>
      <c r="P26" s="257">
        <v>1098</v>
      </c>
      <c r="Q26" s="258">
        <f t="shared" si="12"/>
        <v>12.751132272674486</v>
      </c>
      <c r="R26" s="257">
        <f>'[3]KEY BUSI'!E25</f>
        <v>21107</v>
      </c>
      <c r="S26" s="257">
        <f>'[3]NPA ALL'!F25</f>
        <v>2278</v>
      </c>
      <c r="T26" s="258">
        <f t="shared" si="13"/>
        <v>10.792628038091628</v>
      </c>
    </row>
    <row r="27" spans="1:20" x14ac:dyDescent="0.25">
      <c r="A27" s="255">
        <v>16</v>
      </c>
      <c r="B27" s="256" t="s">
        <v>89</v>
      </c>
      <c r="C27" s="257">
        <f>'[3]KEY BUSI'!G26</f>
        <v>891</v>
      </c>
      <c r="D27" s="257">
        <v>15</v>
      </c>
      <c r="E27" s="258">
        <f t="shared" si="7"/>
        <v>1.6835016835016834</v>
      </c>
      <c r="F27" s="257">
        <f>'[3]KEY BUSI'!J26</f>
        <v>85550</v>
      </c>
      <c r="G27" s="257">
        <v>1516</v>
      </c>
      <c r="H27" s="258">
        <f t="shared" si="8"/>
        <v>1.772063120981882</v>
      </c>
      <c r="I27" s="257">
        <f>'[3]KEY BUSI'!M26</f>
        <v>1419</v>
      </c>
      <c r="J27" s="257">
        <v>0</v>
      </c>
      <c r="K27" s="258">
        <f t="shared" si="9"/>
        <v>0</v>
      </c>
      <c r="L27" s="257">
        <f>'[3]KEY BUSI'!P26</f>
        <v>2123</v>
      </c>
      <c r="M27" s="257">
        <v>110</v>
      </c>
      <c r="N27" s="258">
        <f t="shared" si="10"/>
        <v>5.1813471502590671</v>
      </c>
      <c r="O27" s="257">
        <f t="shared" si="11"/>
        <v>89983</v>
      </c>
      <c r="P27" s="257">
        <v>1641</v>
      </c>
      <c r="Q27" s="258">
        <f t="shared" si="12"/>
        <v>1.8236778058077636</v>
      </c>
      <c r="R27" s="257">
        <f>'[3]KEY BUSI'!E26</f>
        <v>124628</v>
      </c>
      <c r="S27" s="257">
        <f>'[3]NPA ALL'!F26</f>
        <v>3144</v>
      </c>
      <c r="T27" s="258">
        <f t="shared" si="13"/>
        <v>2.5227075777513881</v>
      </c>
    </row>
    <row r="28" spans="1:20" x14ac:dyDescent="0.25">
      <c r="A28" s="255">
        <v>17</v>
      </c>
      <c r="B28" s="256" t="s">
        <v>90</v>
      </c>
      <c r="C28" s="257">
        <f>'[3]KEY BUSI'!G27</f>
        <v>73847</v>
      </c>
      <c r="D28" s="257">
        <v>2824</v>
      </c>
      <c r="E28" s="258">
        <f t="shared" si="7"/>
        <v>3.82412284859236</v>
      </c>
      <c r="F28" s="257">
        <f>'[3]KEY BUSI'!J27</f>
        <v>59758</v>
      </c>
      <c r="G28" s="257">
        <v>3366</v>
      </c>
      <c r="H28" s="258">
        <f t="shared" si="8"/>
        <v>5.6327186318149867</v>
      </c>
      <c r="I28" s="257">
        <f>'[3]KEY BUSI'!M27</f>
        <v>134</v>
      </c>
      <c r="J28" s="257">
        <v>0</v>
      </c>
      <c r="K28" s="258">
        <f t="shared" si="9"/>
        <v>0</v>
      </c>
      <c r="L28" s="257">
        <f>'[3]KEY BUSI'!P27</f>
        <v>61861</v>
      </c>
      <c r="M28" s="257">
        <v>825</v>
      </c>
      <c r="N28" s="258">
        <f t="shared" si="10"/>
        <v>1.3336350851101664</v>
      </c>
      <c r="O28" s="257">
        <f t="shared" si="11"/>
        <v>195600</v>
      </c>
      <c r="P28" s="257">
        <v>7015</v>
      </c>
      <c r="Q28" s="258">
        <f t="shared" si="12"/>
        <v>3.5864008179959099</v>
      </c>
      <c r="R28" s="257">
        <f>'[3]KEY BUSI'!E27</f>
        <v>301194</v>
      </c>
      <c r="S28" s="257">
        <f>'[3]NPA ALL'!F27</f>
        <v>9319</v>
      </c>
      <c r="T28" s="258">
        <f t="shared" si="13"/>
        <v>3.0940191371674071</v>
      </c>
    </row>
    <row r="29" spans="1:20" x14ac:dyDescent="0.25">
      <c r="A29" s="255">
        <v>18</v>
      </c>
      <c r="B29" s="256" t="s">
        <v>91</v>
      </c>
      <c r="C29" s="257">
        <f>'[3]KEY BUSI'!G28</f>
        <v>918</v>
      </c>
      <c r="D29" s="257">
        <v>918</v>
      </c>
      <c r="E29" s="258">
        <f t="shared" si="7"/>
        <v>100</v>
      </c>
      <c r="F29" s="257">
        <f>'[3]KEY BUSI'!J28</f>
        <v>152</v>
      </c>
      <c r="G29" s="257">
        <v>17</v>
      </c>
      <c r="H29" s="258">
        <f t="shared" si="8"/>
        <v>11.184210526315789</v>
      </c>
      <c r="I29" s="257">
        <f>'[3]KEY BUSI'!M28</f>
        <v>0</v>
      </c>
      <c r="J29" s="257">
        <v>0</v>
      </c>
      <c r="K29" s="258">
        <v>0</v>
      </c>
      <c r="L29" s="257">
        <f>'[3]KEY BUSI'!P28</f>
        <v>103</v>
      </c>
      <c r="M29" s="257">
        <v>10</v>
      </c>
      <c r="N29" s="258">
        <f t="shared" si="10"/>
        <v>9.7087378640776691</v>
      </c>
      <c r="O29" s="257">
        <f t="shared" si="11"/>
        <v>1173</v>
      </c>
      <c r="P29" s="257">
        <v>944</v>
      </c>
      <c r="Q29" s="258">
        <f t="shared" si="12"/>
        <v>80.477408354646201</v>
      </c>
      <c r="R29" s="257">
        <f>'[3]KEY BUSI'!E28</f>
        <v>3354</v>
      </c>
      <c r="S29" s="257">
        <f>'[3]NPA ALL'!F28</f>
        <v>964</v>
      </c>
      <c r="T29" s="258">
        <f t="shared" si="13"/>
        <v>28.74180083482409</v>
      </c>
    </row>
    <row r="30" spans="1:20" x14ac:dyDescent="0.25">
      <c r="A30" s="255">
        <v>19</v>
      </c>
      <c r="B30" s="256" t="s">
        <v>92</v>
      </c>
      <c r="C30" s="257">
        <f>'[3]KEY BUSI'!G29</f>
        <v>6198</v>
      </c>
      <c r="D30" s="257">
        <v>147</v>
      </c>
      <c r="E30" s="258">
        <f t="shared" si="7"/>
        <v>2.3717328170377541</v>
      </c>
      <c r="F30" s="257">
        <f>'[3]KEY BUSI'!J29</f>
        <v>24812</v>
      </c>
      <c r="G30" s="257">
        <v>48</v>
      </c>
      <c r="H30" s="258">
        <f t="shared" si="8"/>
        <v>0.19345477994518781</v>
      </c>
      <c r="I30" s="257">
        <f>'[3]KEY BUSI'!M29</f>
        <v>9702</v>
      </c>
      <c r="J30" s="257">
        <v>0</v>
      </c>
      <c r="K30" s="258">
        <f t="shared" si="9"/>
        <v>0</v>
      </c>
      <c r="L30" s="257">
        <f>'[3]KEY BUSI'!P29</f>
        <v>1754</v>
      </c>
      <c r="M30" s="257">
        <v>16</v>
      </c>
      <c r="N30" s="258">
        <f t="shared" si="10"/>
        <v>0.91220068415051314</v>
      </c>
      <c r="O30" s="257">
        <f t="shared" si="11"/>
        <v>42466</v>
      </c>
      <c r="P30" s="257">
        <v>212</v>
      </c>
      <c r="Q30" s="258">
        <f t="shared" si="12"/>
        <v>0.49922290773795502</v>
      </c>
      <c r="R30" s="257">
        <f>'[3]KEY BUSI'!E29</f>
        <v>241064</v>
      </c>
      <c r="S30" s="257">
        <f>'[3]NPA ALL'!F29</f>
        <v>724</v>
      </c>
      <c r="T30" s="258">
        <f t="shared" si="13"/>
        <v>0.30033518069890153</v>
      </c>
    </row>
    <row r="31" spans="1:20" x14ac:dyDescent="0.25">
      <c r="A31" s="255">
        <v>20</v>
      </c>
      <c r="B31" s="256" t="s">
        <v>93</v>
      </c>
      <c r="C31" s="257">
        <f>'[3]KEY BUSI'!G30</f>
        <v>2010809</v>
      </c>
      <c r="D31" s="257">
        <v>109520</v>
      </c>
      <c r="E31" s="258">
        <f t="shared" si="7"/>
        <v>5.446564044620847</v>
      </c>
      <c r="F31" s="257">
        <f>'[3]KEY BUSI'!J30</f>
        <v>3306532</v>
      </c>
      <c r="G31" s="257">
        <v>26640</v>
      </c>
      <c r="H31" s="258">
        <f t="shared" si="8"/>
        <v>0.80567797317552048</v>
      </c>
      <c r="I31" s="257">
        <f>'[3]KEY BUSI'!M30</f>
        <v>631559</v>
      </c>
      <c r="J31" s="257">
        <v>1004</v>
      </c>
      <c r="K31" s="258">
        <f t="shared" si="9"/>
        <v>0.15897168752246424</v>
      </c>
      <c r="L31" s="257">
        <f>'[3]KEY BUSI'!P30</f>
        <v>1047027</v>
      </c>
      <c r="M31" s="257">
        <v>8190</v>
      </c>
      <c r="N31" s="258">
        <f t="shared" si="10"/>
        <v>0.78221478529206978</v>
      </c>
      <c r="O31" s="257">
        <f t="shared" si="11"/>
        <v>6995927</v>
      </c>
      <c r="P31" s="257">
        <v>145355</v>
      </c>
      <c r="Q31" s="258">
        <f t="shared" si="12"/>
        <v>2.0777089297815712</v>
      </c>
      <c r="R31" s="257">
        <f>'[3]KEY BUSI'!E30</f>
        <v>11434655</v>
      </c>
      <c r="S31" s="257">
        <f>'[3]NPA ALL'!F30</f>
        <v>176592</v>
      </c>
      <c r="T31" s="258">
        <f t="shared" si="13"/>
        <v>1.5443579189752554</v>
      </c>
    </row>
    <row r="32" spans="1:20" x14ac:dyDescent="0.25">
      <c r="A32" s="255">
        <v>21</v>
      </c>
      <c r="B32" s="240" t="s">
        <v>94</v>
      </c>
      <c r="C32" s="257">
        <f>'[3]KEY BUSI'!G31</f>
        <v>1228865</v>
      </c>
      <c r="D32" s="257">
        <v>89971</v>
      </c>
      <c r="E32" s="258">
        <f t="shared" si="7"/>
        <v>7.3214714390921705</v>
      </c>
      <c r="F32" s="257">
        <f>'[3]KEY BUSI'!J31</f>
        <v>2679661</v>
      </c>
      <c r="G32" s="257">
        <v>10986</v>
      </c>
      <c r="H32" s="258">
        <f t="shared" si="8"/>
        <v>0.40997723219466942</v>
      </c>
      <c r="I32" s="257">
        <f>'[3]KEY BUSI'!M31</f>
        <v>275726</v>
      </c>
      <c r="J32" s="257">
        <v>447</v>
      </c>
      <c r="K32" s="258">
        <f t="shared" si="9"/>
        <v>0.1621174644393347</v>
      </c>
      <c r="L32" s="257">
        <f>'[3]KEY BUSI'!P31</f>
        <v>122007</v>
      </c>
      <c r="M32" s="257">
        <v>2339</v>
      </c>
      <c r="N32" s="258">
        <f t="shared" si="10"/>
        <v>1.9171031170342687</v>
      </c>
      <c r="O32" s="257">
        <f t="shared" si="11"/>
        <v>4306259</v>
      </c>
      <c r="P32" s="257">
        <v>103743</v>
      </c>
      <c r="Q32" s="258">
        <f t="shared" si="12"/>
        <v>2.4091212349280431</v>
      </c>
      <c r="R32" s="257">
        <f>'[3]KEY BUSI'!E31</f>
        <v>6827966</v>
      </c>
      <c r="S32" s="257">
        <f>'[3]NPA ALL'!F31</f>
        <v>131671</v>
      </c>
      <c r="T32" s="258">
        <f t="shared" si="13"/>
        <v>1.928407376369478</v>
      </c>
    </row>
    <row r="33" spans="1:20" x14ac:dyDescent="0.25">
      <c r="A33" s="255">
        <v>22</v>
      </c>
      <c r="B33" s="256" t="s">
        <v>95</v>
      </c>
      <c r="C33" s="257">
        <f>'[3]KEY BUSI'!G32</f>
        <v>117728</v>
      </c>
      <c r="D33" s="257">
        <v>18303</v>
      </c>
      <c r="E33" s="258">
        <f t="shared" si="7"/>
        <v>15.546853764609949</v>
      </c>
      <c r="F33" s="257">
        <f>'[3]KEY BUSI'!J32</f>
        <v>90867</v>
      </c>
      <c r="G33" s="257">
        <v>2714</v>
      </c>
      <c r="H33" s="258">
        <f t="shared" si="8"/>
        <v>2.9867828804736596</v>
      </c>
      <c r="I33" s="257">
        <f>'[3]KEY BUSI'!M32</f>
        <v>5912</v>
      </c>
      <c r="J33" s="257">
        <v>0</v>
      </c>
      <c r="K33" s="258">
        <f t="shared" si="9"/>
        <v>0</v>
      </c>
      <c r="L33" s="257">
        <f>'[3]KEY BUSI'!P32</f>
        <v>54700</v>
      </c>
      <c r="M33" s="257">
        <v>456</v>
      </c>
      <c r="N33" s="258">
        <f t="shared" si="10"/>
        <v>0.8336380255941499</v>
      </c>
      <c r="O33" s="257">
        <f t="shared" si="11"/>
        <v>269207</v>
      </c>
      <c r="P33" s="257">
        <v>21473</v>
      </c>
      <c r="Q33" s="258">
        <f t="shared" si="12"/>
        <v>7.9763899155668314</v>
      </c>
      <c r="R33" s="257">
        <f>'[3]KEY BUSI'!E32</f>
        <v>552198</v>
      </c>
      <c r="S33" s="257">
        <f>'[3]NPA ALL'!F32</f>
        <v>25176</v>
      </c>
      <c r="T33" s="258">
        <f t="shared" si="13"/>
        <v>4.5592341877370082</v>
      </c>
    </row>
    <row r="34" spans="1:20" x14ac:dyDescent="0.25">
      <c r="A34" s="255">
        <v>23</v>
      </c>
      <c r="B34" s="256" t="s">
        <v>96</v>
      </c>
      <c r="C34" s="257">
        <f>'[3]KEY BUSI'!G33</f>
        <v>154350</v>
      </c>
      <c r="D34" s="257">
        <v>2058</v>
      </c>
      <c r="E34" s="258">
        <f t="shared" si="7"/>
        <v>1.3333333333333333</v>
      </c>
      <c r="F34" s="257">
        <f>'[3]KEY BUSI'!J33</f>
        <v>354386</v>
      </c>
      <c r="G34" s="257">
        <v>2135</v>
      </c>
      <c r="H34" s="258">
        <f t="shared" si="8"/>
        <v>0.602450435400947</v>
      </c>
      <c r="I34" s="257">
        <f>'[3]KEY BUSI'!M33</f>
        <v>16478</v>
      </c>
      <c r="J34" s="257">
        <v>99</v>
      </c>
      <c r="K34" s="258">
        <f t="shared" si="9"/>
        <v>0.6008010680907877</v>
      </c>
      <c r="L34" s="257">
        <f>'[3]KEY BUSI'!P33</f>
        <v>49490</v>
      </c>
      <c r="M34" s="257">
        <v>1108</v>
      </c>
      <c r="N34" s="258">
        <f t="shared" si="10"/>
        <v>2.2388361285108105</v>
      </c>
      <c r="O34" s="257">
        <f t="shared" si="11"/>
        <v>574704</v>
      </c>
      <c r="P34" s="257">
        <v>5400</v>
      </c>
      <c r="Q34" s="258">
        <f t="shared" si="12"/>
        <v>0.93961413179654218</v>
      </c>
      <c r="R34" s="257">
        <f>'[3]KEY BUSI'!E33</f>
        <v>1097482</v>
      </c>
      <c r="S34" s="257">
        <f>'[3]NPA ALL'!F33</f>
        <v>13540</v>
      </c>
      <c r="T34" s="258">
        <f t="shared" si="13"/>
        <v>1.2337332184035821</v>
      </c>
    </row>
    <row r="35" spans="1:20" x14ac:dyDescent="0.25">
      <c r="A35" s="255">
        <v>24</v>
      </c>
      <c r="B35" s="256" t="s">
        <v>97</v>
      </c>
      <c r="C35" s="257">
        <f>'[3]KEY BUSI'!G34</f>
        <v>253699</v>
      </c>
      <c r="D35" s="257">
        <v>12983</v>
      </c>
      <c r="E35" s="258">
        <f t="shared" si="7"/>
        <v>5.1174817401724093</v>
      </c>
      <c r="F35" s="257">
        <f>'[3]KEY BUSI'!J34</f>
        <v>540002</v>
      </c>
      <c r="G35" s="257">
        <v>3826</v>
      </c>
      <c r="H35" s="258">
        <f t="shared" si="8"/>
        <v>0.70851589438557627</v>
      </c>
      <c r="I35" s="257">
        <f>'[3]KEY BUSI'!M34</f>
        <v>31785</v>
      </c>
      <c r="J35" s="257">
        <v>89</v>
      </c>
      <c r="K35" s="258">
        <f t="shared" si="9"/>
        <v>0.28000629227623092</v>
      </c>
      <c r="L35" s="257">
        <f>'[3]KEY BUSI'!P34</f>
        <v>25909</v>
      </c>
      <c r="M35" s="257">
        <v>224</v>
      </c>
      <c r="N35" s="258">
        <f t="shared" si="10"/>
        <v>0.8645644370682003</v>
      </c>
      <c r="O35" s="257">
        <f t="shared" si="11"/>
        <v>851395</v>
      </c>
      <c r="P35" s="257">
        <v>17121</v>
      </c>
      <c r="Q35" s="258">
        <f t="shared" si="12"/>
        <v>2.0109349949201016</v>
      </c>
      <c r="R35" s="257">
        <f>'[3]KEY BUSI'!E34</f>
        <v>1563838</v>
      </c>
      <c r="S35" s="257">
        <f>'[3]NPA ALL'!F34</f>
        <v>22252</v>
      </c>
      <c r="T35" s="258">
        <f t="shared" si="13"/>
        <v>1.4229095341077529</v>
      </c>
    </row>
    <row r="36" spans="1:20" x14ac:dyDescent="0.25">
      <c r="A36" s="255">
        <v>25</v>
      </c>
      <c r="B36" s="263" t="s">
        <v>98</v>
      </c>
      <c r="C36" s="257">
        <f>'[3]KEY BUSI'!G35</f>
        <v>2040</v>
      </c>
      <c r="D36" s="257">
        <v>0</v>
      </c>
      <c r="E36" s="258">
        <f t="shared" si="7"/>
        <v>0</v>
      </c>
      <c r="F36" s="257">
        <f>'[3]KEY BUSI'!J35</f>
        <v>2298</v>
      </c>
      <c r="G36" s="257">
        <v>61</v>
      </c>
      <c r="H36" s="258">
        <f t="shared" si="8"/>
        <v>2.6544821583986073</v>
      </c>
      <c r="I36" s="257">
        <f>'[3]KEY BUSI'!M35</f>
        <v>1717</v>
      </c>
      <c r="J36" s="257">
        <v>0</v>
      </c>
      <c r="K36" s="258">
        <f t="shared" si="9"/>
        <v>0</v>
      </c>
      <c r="L36" s="257">
        <f>'[3]KEY BUSI'!P35</f>
        <v>814</v>
      </c>
      <c r="M36" s="257">
        <v>0</v>
      </c>
      <c r="N36" s="258">
        <f t="shared" si="10"/>
        <v>0</v>
      </c>
      <c r="O36" s="257">
        <f t="shared" si="11"/>
        <v>6869</v>
      </c>
      <c r="P36" s="257">
        <v>61</v>
      </c>
      <c r="Q36" s="258">
        <f t="shared" si="12"/>
        <v>0.88804775076430342</v>
      </c>
      <c r="R36" s="257">
        <f>'[3]KEY BUSI'!E35</f>
        <v>12419</v>
      </c>
      <c r="S36" s="257">
        <f>'[3]NPA ALL'!F35</f>
        <v>179</v>
      </c>
      <c r="T36" s="258">
        <f t="shared" si="13"/>
        <v>1.4413398824381995</v>
      </c>
    </row>
    <row r="37" spans="1:20" x14ac:dyDescent="0.25">
      <c r="A37" s="255">
        <v>26</v>
      </c>
      <c r="B37" s="263" t="s">
        <v>99</v>
      </c>
      <c r="C37" s="257">
        <f>'[3]KEY BUSI'!G36</f>
        <v>5050</v>
      </c>
      <c r="D37" s="257">
        <v>4504</v>
      </c>
      <c r="E37" s="258">
        <f t="shared" si="7"/>
        <v>89.188118811881182</v>
      </c>
      <c r="F37" s="257">
        <f>'[3]KEY BUSI'!J36</f>
        <v>6578</v>
      </c>
      <c r="G37" s="257">
        <v>20</v>
      </c>
      <c r="H37" s="258">
        <f t="shared" si="8"/>
        <v>0.30404378230465184</v>
      </c>
      <c r="I37" s="257">
        <f>'[3]KEY BUSI'!M36</f>
        <v>10981</v>
      </c>
      <c r="J37" s="257">
        <v>0</v>
      </c>
      <c r="K37" s="258">
        <f t="shared" si="9"/>
        <v>0</v>
      </c>
      <c r="L37" s="257">
        <f>'[3]KEY BUSI'!P36</f>
        <v>2401</v>
      </c>
      <c r="M37" s="257">
        <v>94</v>
      </c>
      <c r="N37" s="258">
        <f t="shared" si="10"/>
        <v>3.9150354019158682</v>
      </c>
      <c r="O37" s="257">
        <f t="shared" si="11"/>
        <v>25010</v>
      </c>
      <c r="P37" s="257">
        <v>4618</v>
      </c>
      <c r="Q37" s="258">
        <f t="shared" si="12"/>
        <v>18.464614154338264</v>
      </c>
      <c r="R37" s="257">
        <f>'[3]KEY BUSI'!E36</f>
        <v>44252</v>
      </c>
      <c r="S37" s="257">
        <f>'[3]NPA ALL'!F36</f>
        <v>7771</v>
      </c>
      <c r="T37" s="258">
        <f t="shared" si="13"/>
        <v>17.560788212962127</v>
      </c>
    </row>
    <row r="38" spans="1:20" x14ac:dyDescent="0.25">
      <c r="A38" s="255">
        <v>27</v>
      </c>
      <c r="B38" s="263" t="s">
        <v>100</v>
      </c>
      <c r="C38" s="257">
        <f>'[3]KEY BUSI'!G37</f>
        <v>3</v>
      </c>
      <c r="D38" s="257">
        <v>2</v>
      </c>
      <c r="E38" s="258">
        <f t="shared" si="7"/>
        <v>66.666666666666671</v>
      </c>
      <c r="F38" s="257">
        <f>'[3]KEY BUSI'!J37</f>
        <v>1656</v>
      </c>
      <c r="G38" s="257">
        <v>0</v>
      </c>
      <c r="H38" s="258">
        <f t="shared" si="8"/>
        <v>0</v>
      </c>
      <c r="I38" s="257">
        <f>'[3]KEY BUSI'!M37</f>
        <v>0</v>
      </c>
      <c r="J38" s="257">
        <v>0</v>
      </c>
      <c r="K38" s="258" t="e">
        <f t="shared" si="9"/>
        <v>#DIV/0!</v>
      </c>
      <c r="L38" s="257">
        <f>'[3]KEY BUSI'!P37</f>
        <v>81</v>
      </c>
      <c r="M38" s="257">
        <v>0</v>
      </c>
      <c r="N38" s="258">
        <f t="shared" si="10"/>
        <v>0</v>
      </c>
      <c r="O38" s="257">
        <f t="shared" si="11"/>
        <v>1740</v>
      </c>
      <c r="P38" s="257">
        <v>2</v>
      </c>
      <c r="Q38" s="258">
        <f t="shared" si="12"/>
        <v>0.1149425287356322</v>
      </c>
      <c r="R38" s="257">
        <f>'[3]KEY BUSI'!E37</f>
        <v>7668</v>
      </c>
      <c r="S38" s="257">
        <f>'[3]NPA ALL'!F37</f>
        <v>4</v>
      </c>
      <c r="T38" s="258">
        <f t="shared" si="13"/>
        <v>5.2164840897235255E-2</v>
      </c>
    </row>
    <row r="39" spans="1:20" x14ac:dyDescent="0.25">
      <c r="A39" s="255">
        <v>28</v>
      </c>
      <c r="B39" s="263" t="s">
        <v>101</v>
      </c>
      <c r="C39" s="257">
        <f>'[3]KEY BUSI'!G38</f>
        <v>472371</v>
      </c>
      <c r="D39" s="257">
        <v>18704</v>
      </c>
      <c r="E39" s="258">
        <f t="shared" si="7"/>
        <v>3.9595995520470137</v>
      </c>
      <c r="F39" s="257">
        <f>'[3]KEY BUSI'!J38</f>
        <v>1016414</v>
      </c>
      <c r="G39" s="257">
        <v>14127</v>
      </c>
      <c r="H39" s="258">
        <f t="shared" si="8"/>
        <v>1.3898864045556241</v>
      </c>
      <c r="I39" s="257">
        <f>'[3]KEY BUSI'!M38</f>
        <v>144936</v>
      </c>
      <c r="J39" s="257">
        <v>347</v>
      </c>
      <c r="K39" s="258">
        <f t="shared" si="9"/>
        <v>0.23941601810454272</v>
      </c>
      <c r="L39" s="257">
        <f>'[3]KEY BUSI'!P38</f>
        <v>5216</v>
      </c>
      <c r="M39" s="257">
        <v>29</v>
      </c>
      <c r="N39" s="258">
        <f t="shared" si="10"/>
        <v>0.55598159509202461</v>
      </c>
      <c r="O39" s="257">
        <f t="shared" si="11"/>
        <v>1638937</v>
      </c>
      <c r="P39" s="257">
        <v>33208</v>
      </c>
      <c r="Q39" s="258">
        <f t="shared" si="12"/>
        <v>2.0261913667212346</v>
      </c>
      <c r="R39" s="257">
        <f>'[3]KEY BUSI'!E38</f>
        <v>2410680</v>
      </c>
      <c r="S39" s="257">
        <f>'[3]NPA ALL'!F38</f>
        <v>41007</v>
      </c>
      <c r="T39" s="258">
        <f t="shared" si="13"/>
        <v>1.7010553038976555</v>
      </c>
    </row>
    <row r="40" spans="1:20" x14ac:dyDescent="0.25">
      <c r="A40" s="255">
        <v>29</v>
      </c>
      <c r="B40" s="263" t="s">
        <v>102</v>
      </c>
      <c r="C40" s="257">
        <f>'[3]KEY BUSI'!G39</f>
        <v>18643</v>
      </c>
      <c r="D40" s="257">
        <v>0</v>
      </c>
      <c r="E40" s="258">
        <f t="shared" si="7"/>
        <v>0</v>
      </c>
      <c r="F40" s="257">
        <f>'[3]KEY BUSI'!J39</f>
        <v>9913</v>
      </c>
      <c r="G40" s="257">
        <v>1277</v>
      </c>
      <c r="H40" s="258">
        <f t="shared" si="8"/>
        <v>12.882074044184405</v>
      </c>
      <c r="I40" s="257">
        <f>'[3]KEY BUSI'!M39</f>
        <v>0</v>
      </c>
      <c r="J40" s="257">
        <v>0</v>
      </c>
      <c r="K40" s="258" t="e">
        <f t="shared" si="9"/>
        <v>#DIV/0!</v>
      </c>
      <c r="L40" s="257">
        <f>'[3]KEY BUSI'!P39</f>
        <v>81</v>
      </c>
      <c r="M40" s="257">
        <v>0</v>
      </c>
      <c r="N40" s="258">
        <f t="shared" si="10"/>
        <v>0</v>
      </c>
      <c r="O40" s="257">
        <f t="shared" si="11"/>
        <v>28637</v>
      </c>
      <c r="P40" s="257">
        <v>1277</v>
      </c>
      <c r="Q40" s="258">
        <f t="shared" si="12"/>
        <v>4.4592659845654223</v>
      </c>
      <c r="R40" s="257">
        <f>'[3]KEY BUSI'!E39</f>
        <v>36015</v>
      </c>
      <c r="S40" s="257">
        <f>'[3]NPA ALL'!F39</f>
        <v>1322</v>
      </c>
      <c r="T40" s="258">
        <f t="shared" si="13"/>
        <v>3.6706927669026799</v>
      </c>
    </row>
    <row r="41" spans="1:20" x14ac:dyDescent="0.25">
      <c r="A41" s="255">
        <v>30</v>
      </c>
      <c r="B41" s="263" t="s">
        <v>103</v>
      </c>
      <c r="C41" s="257">
        <f>'[3]KEY BUSI'!G40</f>
        <v>124339</v>
      </c>
      <c r="D41" s="257">
        <v>9331</v>
      </c>
      <c r="E41" s="258">
        <f t="shared" si="7"/>
        <v>7.5044837098577268</v>
      </c>
      <c r="F41" s="257">
        <f>'[3]KEY BUSI'!J40</f>
        <v>30314</v>
      </c>
      <c r="G41" s="257">
        <v>727</v>
      </c>
      <c r="H41" s="258">
        <f t="shared" si="8"/>
        <v>2.3982318400738936</v>
      </c>
      <c r="I41" s="257">
        <f>'[3]KEY BUSI'!M40</f>
        <v>1119</v>
      </c>
      <c r="J41" s="257">
        <v>0</v>
      </c>
      <c r="K41" s="258">
        <f t="shared" si="9"/>
        <v>0</v>
      </c>
      <c r="L41" s="257">
        <f>'[3]KEY BUSI'!P40</f>
        <v>4542</v>
      </c>
      <c r="M41" s="257">
        <v>186</v>
      </c>
      <c r="N41" s="258">
        <f t="shared" si="10"/>
        <v>4.0951122853368558</v>
      </c>
      <c r="O41" s="257">
        <f t="shared" si="11"/>
        <v>160314</v>
      </c>
      <c r="P41" s="257">
        <v>10244</v>
      </c>
      <c r="Q41" s="258">
        <f t="shared" si="12"/>
        <v>6.3899597040807414</v>
      </c>
      <c r="R41" s="257">
        <f>'[3]KEY BUSI'!E40</f>
        <v>192443</v>
      </c>
      <c r="S41" s="257">
        <f>'[3]NPA ALL'!F40</f>
        <v>11100</v>
      </c>
      <c r="T41" s="258">
        <f t="shared" si="13"/>
        <v>5.7679416762365996</v>
      </c>
    </row>
    <row r="42" spans="1:20" x14ac:dyDescent="0.25">
      <c r="A42" s="255">
        <v>31</v>
      </c>
      <c r="B42" s="263" t="s">
        <v>104</v>
      </c>
      <c r="C42" s="257">
        <f>'[3]KEY BUSI'!G41</f>
        <v>565</v>
      </c>
      <c r="D42" s="257">
        <v>0</v>
      </c>
      <c r="E42" s="258">
        <f t="shared" si="7"/>
        <v>0</v>
      </c>
      <c r="F42" s="257">
        <f>'[3]KEY BUSI'!J41</f>
        <v>556</v>
      </c>
      <c r="G42" s="257">
        <v>14</v>
      </c>
      <c r="H42" s="258">
        <f t="shared" si="8"/>
        <v>2.5179856115107917</v>
      </c>
      <c r="I42" s="257">
        <f>'[3]KEY BUSI'!M41</f>
        <v>2323</v>
      </c>
      <c r="J42" s="257">
        <v>0</v>
      </c>
      <c r="K42" s="258">
        <f t="shared" si="9"/>
        <v>0</v>
      </c>
      <c r="L42" s="257">
        <f>'[3]KEY BUSI'!P41</f>
        <v>405</v>
      </c>
      <c r="M42" s="257">
        <v>0</v>
      </c>
      <c r="N42" s="258">
        <f t="shared" si="10"/>
        <v>0</v>
      </c>
      <c r="O42" s="257">
        <f t="shared" si="11"/>
        <v>3849</v>
      </c>
      <c r="P42" s="257">
        <v>14</v>
      </c>
      <c r="Q42" s="258">
        <f t="shared" si="12"/>
        <v>0.3637308391790075</v>
      </c>
      <c r="R42" s="257">
        <f>'[3]KEY BUSI'!E41</f>
        <v>20530</v>
      </c>
      <c r="S42" s="257">
        <f>'[3]NPA ALL'!F41</f>
        <v>87</v>
      </c>
      <c r="T42" s="258">
        <f t="shared" si="13"/>
        <v>0.42377009254749143</v>
      </c>
    </row>
    <row r="43" spans="1:20" x14ac:dyDescent="0.25">
      <c r="A43" s="255">
        <v>32</v>
      </c>
      <c r="B43" s="263" t="s">
        <v>105</v>
      </c>
      <c r="C43" s="257">
        <f>'[3]KEY BUSI'!G42</f>
        <v>0</v>
      </c>
      <c r="D43" s="257">
        <v>0</v>
      </c>
      <c r="E43" s="258">
        <v>0</v>
      </c>
      <c r="F43" s="257">
        <f>'[3]KEY BUSI'!J42</f>
        <v>3247</v>
      </c>
      <c r="G43" s="257">
        <v>3247</v>
      </c>
      <c r="H43" s="258">
        <f t="shared" si="8"/>
        <v>100</v>
      </c>
      <c r="I43" s="257">
        <f>'[3]KEY BUSI'!M42</f>
        <v>0</v>
      </c>
      <c r="J43" s="257">
        <v>0</v>
      </c>
      <c r="K43" s="258">
        <v>0</v>
      </c>
      <c r="L43" s="257">
        <f>'[3]KEY BUSI'!P42</f>
        <v>752</v>
      </c>
      <c r="M43" s="257">
        <v>752</v>
      </c>
      <c r="N43" s="258">
        <f t="shared" si="10"/>
        <v>100</v>
      </c>
      <c r="O43" s="257">
        <f t="shared" si="11"/>
        <v>3999</v>
      </c>
      <c r="P43" s="257">
        <v>3998</v>
      </c>
      <c r="Q43" s="258">
        <f t="shared" si="12"/>
        <v>99.9749937484371</v>
      </c>
      <c r="R43" s="257">
        <f>'[3]KEY BUSI'!E42</f>
        <v>7199</v>
      </c>
      <c r="S43" s="257">
        <f>'[3]NPA ALL'!F42</f>
        <v>7199</v>
      </c>
      <c r="T43" s="258">
        <f t="shared" si="13"/>
        <v>100</v>
      </c>
    </row>
    <row r="44" spans="1:20" x14ac:dyDescent="0.25">
      <c r="A44" s="255">
        <v>33</v>
      </c>
      <c r="B44" s="263" t="s">
        <v>106</v>
      </c>
      <c r="C44" s="257">
        <f>'[3]KEY BUSI'!G43</f>
        <v>218613</v>
      </c>
      <c r="D44" s="257">
        <v>4881</v>
      </c>
      <c r="E44" s="258">
        <f t="shared" si="7"/>
        <v>2.232712601720849</v>
      </c>
      <c r="F44" s="257">
        <f>'[3]KEY BUSI'!J43</f>
        <v>400701</v>
      </c>
      <c r="G44" s="257">
        <v>8858</v>
      </c>
      <c r="H44" s="258">
        <f t="shared" si="8"/>
        <v>2.2106258781485444</v>
      </c>
      <c r="I44" s="257">
        <f>'[3]KEY BUSI'!M43</f>
        <v>51070</v>
      </c>
      <c r="J44" s="257">
        <v>0</v>
      </c>
      <c r="K44" s="258">
        <f t="shared" si="9"/>
        <v>0</v>
      </c>
      <c r="L44" s="257">
        <f>'[3]KEY BUSI'!P43</f>
        <v>15421</v>
      </c>
      <c r="M44" s="257">
        <v>643</v>
      </c>
      <c r="N44" s="258">
        <f t="shared" si="10"/>
        <v>4.1696388042280006</v>
      </c>
      <c r="O44" s="257">
        <f t="shared" si="11"/>
        <v>685805</v>
      </c>
      <c r="P44" s="257">
        <v>14381</v>
      </c>
      <c r="Q44" s="258">
        <f t="shared" si="12"/>
        <v>2.0969517574237573</v>
      </c>
      <c r="R44" s="257">
        <f>'[3]KEY BUSI'!E43</f>
        <v>984056</v>
      </c>
      <c r="S44" s="257">
        <f>'[3]NPA ALL'!F43</f>
        <v>17976</v>
      </c>
      <c r="T44" s="258">
        <f t="shared" si="13"/>
        <v>1.8267253083157871</v>
      </c>
    </row>
    <row r="45" spans="1:20" x14ac:dyDescent="0.25">
      <c r="A45" s="255">
        <v>34</v>
      </c>
      <c r="B45" s="263" t="s">
        <v>107</v>
      </c>
      <c r="C45" s="257">
        <f>'[3]KEY BUSI'!G44</f>
        <v>105</v>
      </c>
      <c r="D45" s="257">
        <v>20</v>
      </c>
      <c r="E45" s="258">
        <f t="shared" si="7"/>
        <v>19.047619047619047</v>
      </c>
      <c r="F45" s="257">
        <f>'[3]KEY BUSI'!J44</f>
        <v>1069</v>
      </c>
      <c r="G45" s="257">
        <v>419</v>
      </c>
      <c r="H45" s="258">
        <f t="shared" si="8"/>
        <v>39.195509822263801</v>
      </c>
      <c r="I45" s="257">
        <f>'[3]KEY BUSI'!M44</f>
        <v>0</v>
      </c>
      <c r="J45" s="257">
        <v>0</v>
      </c>
      <c r="K45" s="258">
        <v>0</v>
      </c>
      <c r="L45" s="257">
        <f>'[3]KEY BUSI'!P44</f>
        <v>1649</v>
      </c>
      <c r="M45" s="257">
        <v>75</v>
      </c>
      <c r="N45" s="258">
        <f t="shared" si="10"/>
        <v>4.5482110369921172</v>
      </c>
      <c r="O45" s="257">
        <f t="shared" si="11"/>
        <v>2823</v>
      </c>
      <c r="P45" s="257">
        <v>513</v>
      </c>
      <c r="Q45" s="258">
        <f t="shared" si="12"/>
        <v>18.172157279489905</v>
      </c>
      <c r="R45" s="257">
        <f>'[3]KEY BUSI'!E44</f>
        <v>6488</v>
      </c>
      <c r="S45" s="257">
        <f>'[3]NPA ALL'!F44</f>
        <v>897</v>
      </c>
      <c r="T45" s="258">
        <f t="shared" si="13"/>
        <v>13.825524044389644</v>
      </c>
    </row>
    <row r="46" spans="1:20" x14ac:dyDescent="0.25">
      <c r="A46" s="259" t="s">
        <v>478</v>
      </c>
      <c r="B46" s="260" t="s">
        <v>84</v>
      </c>
      <c r="C46" s="261">
        <f>SUM(C24:C45)</f>
        <v>5572917</v>
      </c>
      <c r="D46" s="261">
        <f>SUM(D24:D45)</f>
        <v>315417</v>
      </c>
      <c r="E46" s="262">
        <f t="shared" si="7"/>
        <v>5.6598187268893474</v>
      </c>
      <c r="F46" s="261">
        <f>SUM(F24:F45)</f>
        <v>10007579</v>
      </c>
      <c r="G46" s="261">
        <f>SUM(G24:G45)</f>
        <v>113960</v>
      </c>
      <c r="H46" s="262">
        <f t="shared" si="8"/>
        <v>1.1387369512646366</v>
      </c>
      <c r="I46" s="261">
        <f>SUM(I24:I45)</f>
        <v>1347706</v>
      </c>
      <c r="J46" s="261">
        <f>SUM(J24:J45)</f>
        <v>3732</v>
      </c>
      <c r="K46" s="262">
        <f t="shared" ref="K46" si="14">J46/I46%</f>
        <v>0.27691499481340887</v>
      </c>
      <c r="L46" s="261">
        <f>SUM(L24:L45)</f>
        <v>1636912</v>
      </c>
      <c r="M46" s="261">
        <f>SUM(M24:M45)</f>
        <v>25048</v>
      </c>
      <c r="N46" s="262">
        <f t="shared" si="10"/>
        <v>1.530198324650317</v>
      </c>
      <c r="O46" s="261">
        <f>C46+F46+I46+L46</f>
        <v>18565114</v>
      </c>
      <c r="P46" s="261">
        <f>SUM(P24:P45)</f>
        <v>458155</v>
      </c>
      <c r="Q46" s="262">
        <f t="shared" si="12"/>
        <v>2.4678275608757372</v>
      </c>
      <c r="R46" s="261">
        <f>SUM(R24:R45)</f>
        <v>30083826</v>
      </c>
      <c r="S46" s="261">
        <f>SUM(S24:S45)</f>
        <v>586079</v>
      </c>
      <c r="T46" s="262">
        <f t="shared" si="13"/>
        <v>1.9481531371707841</v>
      </c>
    </row>
    <row r="47" spans="1:20" x14ac:dyDescent="0.25">
      <c r="A47" s="259" t="s">
        <v>451</v>
      </c>
      <c r="B47" s="260" t="s">
        <v>453</v>
      </c>
      <c r="C47" s="261">
        <f>+C22+C46</f>
        <v>13741064</v>
      </c>
      <c r="D47" s="261">
        <f>D46+D22</f>
        <v>1163776</v>
      </c>
      <c r="E47" s="262">
        <f>D47/C47%</f>
        <v>8.4693295948552443</v>
      </c>
      <c r="F47" s="261">
        <f>F46+F22</f>
        <v>16057951</v>
      </c>
      <c r="G47" s="261">
        <f>+G46+G22</f>
        <v>343637</v>
      </c>
      <c r="H47" s="262">
        <f>G47/F47%</f>
        <v>2.139980374831135</v>
      </c>
      <c r="I47" s="261">
        <f>+I46+I22</f>
        <v>4956487</v>
      </c>
      <c r="J47" s="261">
        <f>+J46+J22</f>
        <v>84969</v>
      </c>
      <c r="K47" s="262">
        <f>J47/I47%</f>
        <v>1.7142988572349729</v>
      </c>
      <c r="L47" s="261">
        <f>+L46+L22</f>
        <v>4985282</v>
      </c>
      <c r="M47" s="261">
        <f>+M46+M22</f>
        <v>78121</v>
      </c>
      <c r="N47" s="262">
        <f>M47/L47%</f>
        <v>1.5670327175072543</v>
      </c>
      <c r="O47" s="261">
        <f>C47+F47+I47+L47</f>
        <v>39740784</v>
      </c>
      <c r="P47" s="261">
        <f>+P46+P22</f>
        <v>1670748</v>
      </c>
      <c r="Q47" s="262">
        <f>P47/O47%</f>
        <v>4.2041143425856919</v>
      </c>
      <c r="R47" s="261">
        <f>+R46+R22</f>
        <v>67424655</v>
      </c>
      <c r="S47" s="261">
        <f>+S46+S22</f>
        <v>1983517</v>
      </c>
      <c r="T47" s="262">
        <f>S47/R47%</f>
        <v>2.9418274368626727</v>
      </c>
    </row>
    <row r="48" spans="1:20" x14ac:dyDescent="0.25">
      <c r="A48" s="414" t="s">
        <v>113</v>
      </c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  <c r="R48" s="414"/>
      <c r="S48" s="414"/>
      <c r="T48" s="414"/>
    </row>
    <row r="49" spans="1:20" x14ac:dyDescent="0.25">
      <c r="A49" s="255">
        <v>35</v>
      </c>
      <c r="B49" s="256" t="s">
        <v>114</v>
      </c>
      <c r="C49" s="257">
        <f>'[3]KEY BUSI'!G48</f>
        <v>2856090</v>
      </c>
      <c r="D49" s="257">
        <v>104366</v>
      </c>
      <c r="E49" s="258">
        <f t="shared" ref="E49" si="15">D49/C49%</f>
        <v>3.6541565566911407</v>
      </c>
      <c r="F49" s="257">
        <f>'[3]KEY BUSI'!J48</f>
        <v>369252</v>
      </c>
      <c r="G49" s="257">
        <v>7948</v>
      </c>
      <c r="H49" s="258">
        <f t="shared" ref="H49" si="16">G49/F49%</f>
        <v>2.1524595669082363</v>
      </c>
      <c r="I49" s="257">
        <f>'[3]KEY BUSI'!M48</f>
        <v>0</v>
      </c>
      <c r="J49" s="257">
        <v>0</v>
      </c>
      <c r="K49" s="258" t="e">
        <f t="shared" ref="K49" si="17">J49/I49%</f>
        <v>#DIV/0!</v>
      </c>
      <c r="L49" s="257">
        <f>'[3]KEY BUSI'!P48</f>
        <v>297005</v>
      </c>
      <c r="M49" s="257">
        <v>2245</v>
      </c>
      <c r="N49" s="258">
        <f>M49/L49%</f>
        <v>0.75587953064763214</v>
      </c>
      <c r="O49" s="257">
        <f t="shared" ref="O49:P50" si="18">C49+F49+I49+L49</f>
        <v>3522347</v>
      </c>
      <c r="P49" s="257">
        <v>114559</v>
      </c>
      <c r="Q49" s="258">
        <f>P49/O49%</f>
        <v>3.2523485051302439</v>
      </c>
      <c r="R49" s="257">
        <f>'[3]KEY BUSI'!E48</f>
        <v>4294008</v>
      </c>
      <c r="S49" s="257">
        <f>'[3]NPA ALL'!F48</f>
        <v>119038.01</v>
      </c>
      <c r="T49" s="258">
        <f>S49/R49%</f>
        <v>2.7721888268489483</v>
      </c>
    </row>
    <row r="50" spans="1:20" x14ac:dyDescent="0.25">
      <c r="A50" s="259" t="s">
        <v>452</v>
      </c>
      <c r="B50" s="260" t="s">
        <v>84</v>
      </c>
      <c r="C50" s="261">
        <f>SUM(C49:C49)</f>
        <v>2856090</v>
      </c>
      <c r="D50" s="261">
        <f>SUM(D49:D49)</f>
        <v>104366</v>
      </c>
      <c r="E50" s="262">
        <f>D50/C50%</f>
        <v>3.6541565566911407</v>
      </c>
      <c r="F50" s="261">
        <f>SUM(F49:F49)</f>
        <v>369252</v>
      </c>
      <c r="G50" s="261">
        <f>SUM(G49:G49)</f>
        <v>7948</v>
      </c>
      <c r="H50" s="262">
        <f>G50/F50%</f>
        <v>2.1524595669082363</v>
      </c>
      <c r="I50" s="261">
        <f>SUM(I49:I49)</f>
        <v>0</v>
      </c>
      <c r="J50" s="261">
        <f>SUM(J49:J49)</f>
        <v>0</v>
      </c>
      <c r="K50" s="262" t="e">
        <f>J50/I50%</f>
        <v>#DIV/0!</v>
      </c>
      <c r="L50" s="261">
        <f>SUM(L49:L49)</f>
        <v>297005</v>
      </c>
      <c r="M50" s="261">
        <f>SUM(M49:M49)</f>
        <v>2245</v>
      </c>
      <c r="N50" s="262">
        <f>M50/L50%</f>
        <v>0.75587953064763214</v>
      </c>
      <c r="O50" s="261">
        <f t="shared" si="18"/>
        <v>3522347</v>
      </c>
      <c r="P50" s="261">
        <f t="shared" si="18"/>
        <v>114559</v>
      </c>
      <c r="Q50" s="262">
        <f>P50/O50%</f>
        <v>3.2523485051302439</v>
      </c>
      <c r="R50" s="261">
        <f>SUM(R49:R49)</f>
        <v>4294008</v>
      </c>
      <c r="S50" s="261">
        <f>SUM(S49:S49)</f>
        <v>119038.01</v>
      </c>
      <c r="T50" s="262">
        <f>S50/R50%</f>
        <v>2.7721888268489483</v>
      </c>
    </row>
    <row r="51" spans="1:20" x14ac:dyDescent="0.25">
      <c r="A51" s="414" t="s">
        <v>455</v>
      </c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  <c r="R51" s="414"/>
      <c r="S51" s="414"/>
      <c r="T51" s="414"/>
    </row>
    <row r="52" spans="1:20" x14ac:dyDescent="0.25">
      <c r="A52" s="255">
        <v>37</v>
      </c>
      <c r="B52" s="256" t="s">
        <v>456</v>
      </c>
      <c r="C52" s="257">
        <f>'[3]KEY BUSI'!G51</f>
        <v>1752602</v>
      </c>
      <c r="D52" s="257">
        <v>93137</v>
      </c>
      <c r="E52" s="258">
        <f t="shared" ref="E52:E53" si="19">D52/C52%</f>
        <v>5.3142128104384225</v>
      </c>
      <c r="F52" s="257">
        <f>'[3]KEY BUSI'!J51</f>
        <v>59174</v>
      </c>
      <c r="G52" s="257">
        <v>11386</v>
      </c>
      <c r="H52" s="258">
        <f t="shared" ref="H52:H53" si="20">G52/F52%</f>
        <v>19.241558792713015</v>
      </c>
      <c r="I52" s="257">
        <f>'[3]KEY BUSI'!M51</f>
        <v>0</v>
      </c>
      <c r="J52" s="257">
        <v>0</v>
      </c>
      <c r="K52" s="258">
        <v>0</v>
      </c>
      <c r="L52" s="257">
        <f>'[3]KEY BUSI'!P51</f>
        <v>20861</v>
      </c>
      <c r="M52" s="257">
        <v>2872</v>
      </c>
      <c r="N52" s="258">
        <f>M52/L52%</f>
        <v>13.767317003019988</v>
      </c>
      <c r="O52" s="257">
        <f t="shared" ref="O52:O54" si="21">C52+F52+I52+L52</f>
        <v>1832637</v>
      </c>
      <c r="P52" s="257">
        <v>107395</v>
      </c>
      <c r="Q52" s="258">
        <f>P52/O52%</f>
        <v>5.860134876683162</v>
      </c>
      <c r="R52" s="257">
        <f>'[3]KEY BUSI'!E51</f>
        <v>2130805</v>
      </c>
      <c r="S52" s="257">
        <f>'[3]NPA ALL'!F51</f>
        <v>147579</v>
      </c>
      <c r="T52" s="258">
        <f>S52/R52%</f>
        <v>6.9259739863572687</v>
      </c>
    </row>
    <row r="53" spans="1:20" x14ac:dyDescent="0.25">
      <c r="A53" s="255">
        <v>38</v>
      </c>
      <c r="B53" s="256" t="s">
        <v>457</v>
      </c>
      <c r="C53" s="257">
        <f>'[3]KEY BUSI'!G52</f>
        <v>68681</v>
      </c>
      <c r="D53" s="257">
        <v>13446</v>
      </c>
      <c r="E53" s="258">
        <f t="shared" si="19"/>
        <v>19.577466839446135</v>
      </c>
      <c r="F53" s="257">
        <f>'[3]KEY BUSI'!J52</f>
        <v>2577</v>
      </c>
      <c r="G53" s="257">
        <v>515</v>
      </c>
      <c r="H53" s="258">
        <f t="shared" si="20"/>
        <v>19.984478075281334</v>
      </c>
      <c r="I53" s="257">
        <f>'[3]KEY BUSI'!M52</f>
        <v>18</v>
      </c>
      <c r="J53" s="257">
        <v>0</v>
      </c>
      <c r="K53" s="258">
        <f t="shared" ref="K53" si="22">J53/I53%</f>
        <v>0</v>
      </c>
      <c r="L53" s="257">
        <f>'[3]KEY BUSI'!P52</f>
        <v>8933</v>
      </c>
      <c r="M53" s="257">
        <v>3400</v>
      </c>
      <c r="N53" s="258">
        <f>M53/L53%</f>
        <v>38.061121683644913</v>
      </c>
      <c r="O53" s="257">
        <f t="shared" si="21"/>
        <v>80209</v>
      </c>
      <c r="P53" s="257">
        <v>17597</v>
      </c>
      <c r="Q53" s="258">
        <f>P53/O53%</f>
        <v>21.93893453353115</v>
      </c>
      <c r="R53" s="257">
        <f>'[3]KEY BUSI'!E52</f>
        <v>86072</v>
      </c>
      <c r="S53" s="257">
        <f>'[3]NPA ALL'!F52</f>
        <v>18208</v>
      </c>
      <c r="T53" s="258">
        <f>S53/R53%</f>
        <v>21.15438237754438</v>
      </c>
    </row>
    <row r="54" spans="1:20" x14ac:dyDescent="0.25">
      <c r="A54" s="259" t="s">
        <v>454</v>
      </c>
      <c r="B54" s="260" t="s">
        <v>84</v>
      </c>
      <c r="C54" s="261">
        <f>SUM(C52:C53)</f>
        <v>1821283</v>
      </c>
      <c r="D54" s="261">
        <f>SUM(D52:D53)</f>
        <v>106583</v>
      </c>
      <c r="E54" s="262">
        <f>D54/C54%</f>
        <v>5.8520833939590933</v>
      </c>
      <c r="F54" s="261">
        <f>SUM(F52:F53)</f>
        <v>61751</v>
      </c>
      <c r="G54" s="261">
        <f>SUM(G52:G53)</f>
        <v>11901</v>
      </c>
      <c r="H54" s="262">
        <f>G54/F54%</f>
        <v>19.272562387653643</v>
      </c>
      <c r="I54" s="261">
        <f>SUM(I52:I53)</f>
        <v>18</v>
      </c>
      <c r="J54" s="261">
        <f>SUM(J52:J53)</f>
        <v>0</v>
      </c>
      <c r="K54" s="262">
        <f>J54/I54%</f>
        <v>0</v>
      </c>
      <c r="L54" s="261">
        <f>SUM(L52:L53)</f>
        <v>29794</v>
      </c>
      <c r="M54" s="261">
        <f>SUM(M52:M53)</f>
        <v>6272</v>
      </c>
      <c r="N54" s="262">
        <f>M54/L54%</f>
        <v>21.051218366113982</v>
      </c>
      <c r="O54" s="261">
        <f t="shared" si="21"/>
        <v>1912846</v>
      </c>
      <c r="P54" s="261">
        <f>SUM(P52:P53)</f>
        <v>124992</v>
      </c>
      <c r="Q54" s="262">
        <f>P54/O54%</f>
        <v>6.5343472501184099</v>
      </c>
      <c r="R54" s="261">
        <f>SUM(R52:R53)</f>
        <v>2216877</v>
      </c>
      <c r="S54" s="261">
        <f>SUM(S52:S53)</f>
        <v>165787</v>
      </c>
      <c r="T54" s="262">
        <f>S54/R54%</f>
        <v>7.4784031770819936</v>
      </c>
    </row>
    <row r="55" spans="1:20" x14ac:dyDescent="0.25">
      <c r="A55" s="414" t="s">
        <v>459</v>
      </c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  <c r="R55" s="414"/>
      <c r="S55" s="414"/>
      <c r="T55" s="414"/>
    </row>
    <row r="56" spans="1:20" x14ac:dyDescent="0.25">
      <c r="A56" s="255">
        <v>39</v>
      </c>
      <c r="B56" s="256" t="s">
        <v>121</v>
      </c>
      <c r="C56" s="257">
        <f>'[3]KEY BUSI'!G55</f>
        <v>450807</v>
      </c>
      <c r="D56" s="257">
        <v>10770</v>
      </c>
      <c r="E56" s="258">
        <f t="shared" ref="E56:E65" si="23">D56/C56%</f>
        <v>2.3890489721765635</v>
      </c>
      <c r="F56" s="257">
        <f>'[3]KEY BUSI'!J55</f>
        <v>1362533</v>
      </c>
      <c r="G56" s="257">
        <v>16989</v>
      </c>
      <c r="H56" s="258">
        <f t="shared" ref="H56:H66" si="24">G56/F56%</f>
        <v>1.2468688831756736</v>
      </c>
      <c r="I56" s="257">
        <f>'[3]KEY BUSI'!M55</f>
        <v>33444</v>
      </c>
      <c r="J56" s="257">
        <v>0</v>
      </c>
      <c r="K56" s="258">
        <f t="shared" ref="K56:K66" si="25">J56/I56%</f>
        <v>0</v>
      </c>
      <c r="L56" s="257">
        <f>'[3]KEY BUSI'!P55</f>
        <v>157863</v>
      </c>
      <c r="M56" s="257">
        <v>1774</v>
      </c>
      <c r="N56" s="258">
        <f t="shared" ref="N56:N66" si="26">M56/L56%</f>
        <v>1.1237592089343291</v>
      </c>
      <c r="O56" s="257">
        <f t="shared" ref="O56:P66" si="27">C56+F56+I56+L56</f>
        <v>2004647</v>
      </c>
      <c r="P56" s="257">
        <v>29533</v>
      </c>
      <c r="Q56" s="258">
        <f t="shared" ref="Q56:Q66" si="28">P56/O56%</f>
        <v>1.4732269571650269</v>
      </c>
      <c r="R56" s="257">
        <f>'[3]KEY BUSI'!E55</f>
        <v>3241125</v>
      </c>
      <c r="S56" s="257">
        <f>'[3]NPA ALL'!F55</f>
        <v>60065</v>
      </c>
      <c r="T56" s="258">
        <f t="shared" ref="T56:T66" si="29">S56/R56%</f>
        <v>1.8532145474179491</v>
      </c>
    </row>
    <row r="57" spans="1:20" x14ac:dyDescent="0.25">
      <c r="A57" s="255">
        <v>40</v>
      </c>
      <c r="B57" s="256" t="s">
        <v>122</v>
      </c>
      <c r="C57" s="257">
        <f>'[3]KEY BUSI'!G56</f>
        <v>17130</v>
      </c>
      <c r="D57" s="257">
        <v>838</v>
      </c>
      <c r="E57" s="258">
        <f t="shared" si="23"/>
        <v>4.8920023350846469</v>
      </c>
      <c r="F57" s="257">
        <f>'[3]KEY BUSI'!J56</f>
        <v>56856</v>
      </c>
      <c r="G57" s="257">
        <v>4092</v>
      </c>
      <c r="H57" s="258">
        <f t="shared" si="24"/>
        <v>7.1971295905445345</v>
      </c>
      <c r="I57" s="257">
        <f>'[3]KEY BUSI'!M56</f>
        <v>2701</v>
      </c>
      <c r="J57" s="257">
        <v>0</v>
      </c>
      <c r="K57" s="258">
        <f t="shared" si="25"/>
        <v>0</v>
      </c>
      <c r="L57" s="257">
        <f>'[3]KEY BUSI'!P56</f>
        <v>11595</v>
      </c>
      <c r="M57" s="257">
        <v>136</v>
      </c>
      <c r="N57" s="258">
        <f t="shared" si="26"/>
        <v>1.1729193617938767</v>
      </c>
      <c r="O57" s="257">
        <f t="shared" si="27"/>
        <v>88282</v>
      </c>
      <c r="P57" s="257">
        <v>5067</v>
      </c>
      <c r="Q57" s="258">
        <f t="shared" si="28"/>
        <v>5.7395618585895196</v>
      </c>
      <c r="R57" s="257">
        <f>'[3]KEY BUSI'!E56</f>
        <v>170319</v>
      </c>
      <c r="S57" s="257">
        <f>'[3]NPA ALL'!F56</f>
        <v>10903</v>
      </c>
      <c r="T57" s="258">
        <f t="shared" si="29"/>
        <v>6.4015171531068171</v>
      </c>
    </row>
    <row r="58" spans="1:20" x14ac:dyDescent="0.25">
      <c r="A58" s="255">
        <v>41</v>
      </c>
      <c r="B58" s="256" t="s">
        <v>124</v>
      </c>
      <c r="C58" s="257">
        <f>'[3]KEY BUSI'!G57</f>
        <v>29160</v>
      </c>
      <c r="D58" s="257">
        <v>3056</v>
      </c>
      <c r="E58" s="258">
        <f t="shared" si="23"/>
        <v>10.480109739368999</v>
      </c>
      <c r="F58" s="257">
        <f>'[3]KEY BUSI'!J57</f>
        <v>71175</v>
      </c>
      <c r="G58" s="257">
        <v>658</v>
      </c>
      <c r="H58" s="258">
        <f t="shared" si="24"/>
        <v>0.92448191078328068</v>
      </c>
      <c r="I58" s="257">
        <f>'[3]KEY BUSI'!M57</f>
        <v>47</v>
      </c>
      <c r="J58" s="257">
        <v>0</v>
      </c>
      <c r="K58" s="258">
        <f t="shared" si="25"/>
        <v>0</v>
      </c>
      <c r="L58" s="257">
        <f>'[3]KEY BUSI'!P57</f>
        <v>78841</v>
      </c>
      <c r="M58" s="257">
        <v>589</v>
      </c>
      <c r="N58" s="258">
        <f t="shared" si="26"/>
        <v>0.74707322332289039</v>
      </c>
      <c r="O58" s="257">
        <f t="shared" si="27"/>
        <v>179223</v>
      </c>
      <c r="P58" s="257">
        <v>4303</v>
      </c>
      <c r="Q58" s="258">
        <f t="shared" si="28"/>
        <v>2.4009195248377719</v>
      </c>
      <c r="R58" s="257">
        <f>'[3]KEY BUSI'!E57</f>
        <v>209251</v>
      </c>
      <c r="S58" s="257">
        <f>'[3]NPA ALL'!F57</f>
        <v>4553</v>
      </c>
      <c r="T58" s="258">
        <f t="shared" si="29"/>
        <v>2.1758557904143827</v>
      </c>
    </row>
    <row r="59" spans="1:20" x14ac:dyDescent="0.25">
      <c r="A59" s="255">
        <v>42</v>
      </c>
      <c r="B59" s="256" t="s">
        <v>123</v>
      </c>
      <c r="C59" s="257">
        <f>'[3]KEY BUSI'!G58</f>
        <v>36246</v>
      </c>
      <c r="D59" s="257">
        <v>516</v>
      </c>
      <c r="E59" s="258">
        <f t="shared" si="23"/>
        <v>1.4236053633504389</v>
      </c>
      <c r="F59" s="257">
        <f>'[3]KEY BUSI'!J58</f>
        <v>33757</v>
      </c>
      <c r="G59" s="257">
        <v>320</v>
      </c>
      <c r="H59" s="258">
        <f t="shared" si="24"/>
        <v>0.94795153597772319</v>
      </c>
      <c r="I59" s="257">
        <f>'[3]KEY BUSI'!M58</f>
        <v>94</v>
      </c>
      <c r="J59" s="257">
        <v>0</v>
      </c>
      <c r="K59" s="258">
        <f t="shared" si="25"/>
        <v>0</v>
      </c>
      <c r="L59" s="257">
        <f>'[3]KEY BUSI'!P58</f>
        <v>53085</v>
      </c>
      <c r="M59" s="257">
        <v>293</v>
      </c>
      <c r="N59" s="258">
        <f t="shared" si="26"/>
        <v>0.55194499387774321</v>
      </c>
      <c r="O59" s="257">
        <f t="shared" si="27"/>
        <v>123182</v>
      </c>
      <c r="P59" s="257">
        <v>1130</v>
      </c>
      <c r="Q59" s="258">
        <f t="shared" si="28"/>
        <v>0.91734181942166881</v>
      </c>
      <c r="R59" s="257">
        <f>'[3]KEY BUSI'!E58</f>
        <v>160776</v>
      </c>
      <c r="S59" s="257">
        <f>'[3]NPA ALL'!F58</f>
        <v>1263</v>
      </c>
      <c r="T59" s="258">
        <f t="shared" si="29"/>
        <v>0.78556500970294074</v>
      </c>
    </row>
    <row r="60" spans="1:20" x14ac:dyDescent="0.25">
      <c r="A60" s="239">
        <v>43</v>
      </c>
      <c r="B60" s="240" t="s">
        <v>126</v>
      </c>
      <c r="C60" s="257">
        <f>'[3]KEY BUSI'!G59</f>
        <v>7098</v>
      </c>
      <c r="D60" s="257">
        <v>1996</v>
      </c>
      <c r="E60" s="258">
        <f t="shared" si="23"/>
        <v>28.12059735136658</v>
      </c>
      <c r="F60" s="257">
        <f>'[3]KEY BUSI'!J59</f>
        <v>16685</v>
      </c>
      <c r="G60" s="257">
        <v>225</v>
      </c>
      <c r="H60" s="258">
        <f t="shared" si="24"/>
        <v>1.3485166317051245</v>
      </c>
      <c r="I60" s="257">
        <f>'[3]KEY BUSI'!M59</f>
        <v>397</v>
      </c>
      <c r="J60" s="257">
        <v>0</v>
      </c>
      <c r="K60" s="258">
        <f t="shared" si="25"/>
        <v>0</v>
      </c>
      <c r="L60" s="257">
        <f>'[3]KEY BUSI'!P59</f>
        <v>3087</v>
      </c>
      <c r="M60" s="257">
        <v>953</v>
      </c>
      <c r="N60" s="258">
        <f>M60/L60%</f>
        <v>30.871396177518626</v>
      </c>
      <c r="O60" s="257">
        <f t="shared" si="27"/>
        <v>27267</v>
      </c>
      <c r="P60" s="257">
        <v>3174</v>
      </c>
      <c r="Q60" s="258">
        <f>P60/O60%</f>
        <v>11.640444493343601</v>
      </c>
      <c r="R60" s="257">
        <f>'[3]KEY BUSI'!E59</f>
        <v>42055</v>
      </c>
      <c r="S60" s="257">
        <f>'[3]NPA ALL'!F59</f>
        <v>3479</v>
      </c>
      <c r="T60" s="258">
        <f>S60/R60%</f>
        <v>8.2725002972298185</v>
      </c>
    </row>
    <row r="61" spans="1:20" x14ac:dyDescent="0.25">
      <c r="A61" s="239">
        <v>44</v>
      </c>
      <c r="B61" s="240" t="s">
        <v>125</v>
      </c>
      <c r="C61" s="257">
        <f>'[3]KEY BUSI'!G60</f>
        <v>1525</v>
      </c>
      <c r="D61" s="257">
        <v>59</v>
      </c>
      <c r="E61" s="258">
        <f t="shared" si="23"/>
        <v>3.8688524590163933</v>
      </c>
      <c r="F61" s="257">
        <f>'[3]KEY BUSI'!J60</f>
        <v>997</v>
      </c>
      <c r="G61" s="257">
        <v>0</v>
      </c>
      <c r="H61" s="258">
        <f t="shared" si="24"/>
        <v>0</v>
      </c>
      <c r="I61" s="257">
        <f>'[3]KEY BUSI'!M60</f>
        <v>21</v>
      </c>
      <c r="J61" s="257">
        <v>0</v>
      </c>
      <c r="K61" s="258">
        <f t="shared" si="25"/>
        <v>0</v>
      </c>
      <c r="L61" s="257">
        <f>'[3]KEY BUSI'!P60</f>
        <v>880</v>
      </c>
      <c r="M61" s="257">
        <v>0</v>
      </c>
      <c r="N61" s="258">
        <f>M61/L61%</f>
        <v>0</v>
      </c>
      <c r="O61" s="257">
        <f t="shared" si="27"/>
        <v>3423</v>
      </c>
      <c r="P61" s="257">
        <v>59</v>
      </c>
      <c r="Q61" s="258">
        <f>P61/O61%</f>
        <v>1.7236342389716623</v>
      </c>
      <c r="R61" s="257">
        <f>'[3]KEY BUSI'!E60</f>
        <v>5644</v>
      </c>
      <c r="S61" s="257">
        <f>'[3]NPA ALL'!F60</f>
        <v>59</v>
      </c>
      <c r="T61" s="258">
        <f>S61/R61%</f>
        <v>1.0453579021970234</v>
      </c>
    </row>
    <row r="62" spans="1:20" x14ac:dyDescent="0.25">
      <c r="A62" s="239">
        <v>45</v>
      </c>
      <c r="B62" s="240" t="s">
        <v>127</v>
      </c>
      <c r="C62" s="257">
        <f>'[3]KEY BUSI'!G61</f>
        <v>9626</v>
      </c>
      <c r="D62" s="257">
        <v>1959</v>
      </c>
      <c r="E62" s="258">
        <f t="shared" si="23"/>
        <v>20.351132349885724</v>
      </c>
      <c r="F62" s="257">
        <f>'[3]KEY BUSI'!J61</f>
        <v>15103</v>
      </c>
      <c r="G62" s="257">
        <v>1461</v>
      </c>
      <c r="H62" s="258">
        <f t="shared" si="24"/>
        <v>9.6735747864662649</v>
      </c>
      <c r="I62" s="257">
        <f>'[3]KEY BUSI'!M61</f>
        <v>828</v>
      </c>
      <c r="J62" s="257">
        <v>22</v>
      </c>
      <c r="K62" s="258">
        <f t="shared" si="25"/>
        <v>2.6570048309178746</v>
      </c>
      <c r="L62" s="257">
        <f>'[3]KEY BUSI'!P61</f>
        <v>4194</v>
      </c>
      <c r="M62" s="257">
        <v>105</v>
      </c>
      <c r="N62" s="258">
        <f>M62/L62%</f>
        <v>2.503576537911302</v>
      </c>
      <c r="O62" s="257">
        <f t="shared" si="27"/>
        <v>29751</v>
      </c>
      <c r="P62" s="257">
        <v>3547</v>
      </c>
      <c r="Q62" s="258">
        <f>P62/O62%</f>
        <v>11.922288326442809</v>
      </c>
      <c r="R62" s="257">
        <f>'[3]KEY BUSI'!E61</f>
        <v>34123</v>
      </c>
      <c r="S62" s="257">
        <f>'[3]NPA ALL'!F61</f>
        <v>3836</v>
      </c>
      <c r="T62" s="258">
        <f>S62/R62%</f>
        <v>11.241684494329338</v>
      </c>
    </row>
    <row r="63" spans="1:20" x14ac:dyDescent="0.25">
      <c r="A63" s="239">
        <v>46</v>
      </c>
      <c r="B63" s="240" t="s">
        <v>128</v>
      </c>
      <c r="C63" s="257">
        <f>'[3]KEY BUSI'!G62</f>
        <v>3315</v>
      </c>
      <c r="D63" s="257">
        <v>1287</v>
      </c>
      <c r="E63" s="258">
        <f t="shared" si="23"/>
        <v>38.82352941176471</v>
      </c>
      <c r="F63" s="257">
        <f>'[3]KEY BUSI'!J62</f>
        <v>603</v>
      </c>
      <c r="G63" s="257">
        <v>77</v>
      </c>
      <c r="H63" s="258">
        <f t="shared" si="24"/>
        <v>12.769485903814262</v>
      </c>
      <c r="I63" s="257">
        <f>'[3]KEY BUSI'!M62</f>
        <v>0</v>
      </c>
      <c r="J63" s="257">
        <v>0</v>
      </c>
      <c r="K63" s="258" t="e">
        <f t="shared" si="25"/>
        <v>#DIV/0!</v>
      </c>
      <c r="L63" s="257">
        <f>'[3]KEY BUSI'!P62</f>
        <v>3079</v>
      </c>
      <c r="M63" s="257">
        <v>98</v>
      </c>
      <c r="N63" s="258">
        <f t="shared" ref="N63:N64" si="30">M63/L63%</f>
        <v>3.1828515751867492</v>
      </c>
      <c r="O63" s="257">
        <f t="shared" si="27"/>
        <v>6997</v>
      </c>
      <c r="P63" s="257">
        <v>1462</v>
      </c>
      <c r="Q63" s="258">
        <f t="shared" ref="Q63:Q64" si="31">P63/O63%</f>
        <v>20.894669143918822</v>
      </c>
      <c r="R63" s="257">
        <f>'[3]KEY BUSI'!E62</f>
        <v>16975</v>
      </c>
      <c r="S63" s="257">
        <f>'[3]NPA ALL'!F62</f>
        <v>2105</v>
      </c>
      <c r="T63" s="258">
        <f t="shared" ref="T63:T64" si="32">S63/R63%</f>
        <v>12.40058910162003</v>
      </c>
    </row>
    <row r="64" spans="1:20" x14ac:dyDescent="0.25">
      <c r="A64" s="239">
        <v>47</v>
      </c>
      <c r="B64" s="240" t="s">
        <v>129</v>
      </c>
      <c r="C64" s="257">
        <f>'[3]KEY BUSI'!G63</f>
        <v>19776</v>
      </c>
      <c r="D64" s="257">
        <v>2212</v>
      </c>
      <c r="E64" s="258">
        <f t="shared" si="23"/>
        <v>11.18527508090615</v>
      </c>
      <c r="F64" s="257">
        <f>'[3]KEY BUSI'!J63</f>
        <v>4019</v>
      </c>
      <c r="G64" s="257">
        <v>353</v>
      </c>
      <c r="H64" s="258">
        <f t="shared" si="24"/>
        <v>8.7832794227419768</v>
      </c>
      <c r="I64" s="257">
        <f>'[3]KEY BUSI'!M63</f>
        <v>204</v>
      </c>
      <c r="J64" s="257">
        <v>0</v>
      </c>
      <c r="K64" s="258">
        <f t="shared" si="25"/>
        <v>0</v>
      </c>
      <c r="L64" s="257">
        <f>'[3]KEY BUSI'!P63</f>
        <v>917</v>
      </c>
      <c r="M64" s="257">
        <v>176</v>
      </c>
      <c r="N64" s="258">
        <f t="shared" si="30"/>
        <v>19.193020719738279</v>
      </c>
      <c r="O64" s="257">
        <f t="shared" si="27"/>
        <v>24916</v>
      </c>
      <c r="P64" s="257">
        <v>2740</v>
      </c>
      <c r="Q64" s="258">
        <f t="shared" si="31"/>
        <v>10.99694975116391</v>
      </c>
      <c r="R64" s="257">
        <f>'[3]KEY BUSI'!E63</f>
        <v>30655</v>
      </c>
      <c r="S64" s="257">
        <f>'[3]NPA ALL'!F63</f>
        <v>2756</v>
      </c>
      <c r="T64" s="258">
        <f t="shared" si="32"/>
        <v>8.9903767737726312</v>
      </c>
    </row>
    <row r="65" spans="1:20" x14ac:dyDescent="0.25">
      <c r="A65" s="259" t="s">
        <v>458</v>
      </c>
      <c r="B65" s="260" t="s">
        <v>84</v>
      </c>
      <c r="C65" s="261">
        <f>SUM(C56:C64)</f>
        <v>574683</v>
      </c>
      <c r="D65" s="261">
        <f>SUM(D56:D64)</f>
        <v>22693</v>
      </c>
      <c r="E65" s="262">
        <f t="shared" si="23"/>
        <v>3.9487856783652902</v>
      </c>
      <c r="F65" s="261">
        <f>SUM(F56:F64)</f>
        <v>1561728</v>
      </c>
      <c r="G65" s="261">
        <f>SUM(G56:G64)</f>
        <v>24175</v>
      </c>
      <c r="H65" s="262">
        <f t="shared" si="24"/>
        <v>1.5479648184575034</v>
      </c>
      <c r="I65" s="261">
        <f>SUM(I56:I64)</f>
        <v>37736</v>
      </c>
      <c r="J65" s="261">
        <f>SUM(J56:J64)</f>
        <v>22</v>
      </c>
      <c r="K65" s="262">
        <f t="shared" si="25"/>
        <v>5.8299766800932795E-2</v>
      </c>
      <c r="L65" s="261">
        <f>SUM(L56:L64)</f>
        <v>313541</v>
      </c>
      <c r="M65" s="261">
        <f>SUM(M56:M64)</f>
        <v>4124</v>
      </c>
      <c r="N65" s="262">
        <f t="shared" si="26"/>
        <v>1.315298477711049</v>
      </c>
      <c r="O65" s="261">
        <f>SUM(O56:O64)</f>
        <v>2487688</v>
      </c>
      <c r="P65" s="261">
        <f>SUM(P56:P64)</f>
        <v>51015</v>
      </c>
      <c r="Q65" s="262">
        <f t="shared" si="28"/>
        <v>2.0506992838330209</v>
      </c>
      <c r="R65" s="261">
        <f>SUM(R56:R64)</f>
        <v>3910923</v>
      </c>
      <c r="S65" s="261">
        <f>SUM(S56:S64)</f>
        <v>89019</v>
      </c>
      <c r="T65" s="262">
        <f t="shared" si="29"/>
        <v>2.2761634529751671</v>
      </c>
    </row>
    <row r="66" spans="1:20" x14ac:dyDescent="0.25">
      <c r="A66" s="415" t="s">
        <v>56</v>
      </c>
      <c r="B66" s="415"/>
      <c r="C66" s="261">
        <f>+C65+C54+C50+C47</f>
        <v>18993120</v>
      </c>
      <c r="D66" s="261">
        <f>+D65+D54+D50+D47</f>
        <v>1397418</v>
      </c>
      <c r="E66" s="262">
        <f>D66/C66%</f>
        <v>7.3574957668882197</v>
      </c>
      <c r="F66" s="261">
        <f>F47+F50+F54+F65</f>
        <v>18050682</v>
      </c>
      <c r="G66" s="261">
        <f>G47+G50+G54+G65</f>
        <v>387661</v>
      </c>
      <c r="H66" s="262">
        <f t="shared" si="24"/>
        <v>2.1476252254623951</v>
      </c>
      <c r="I66" s="261">
        <f>I47+I50+I54+I65</f>
        <v>4994241</v>
      </c>
      <c r="J66" s="261">
        <f>J47+J50+J54+J65</f>
        <v>84991</v>
      </c>
      <c r="K66" s="262">
        <f t="shared" si="25"/>
        <v>1.7017801103310792</v>
      </c>
      <c r="L66" s="261">
        <f>L47+L50+L54+L65</f>
        <v>5625622</v>
      </c>
      <c r="M66" s="261">
        <f>M47+M50+M54+M65</f>
        <v>90762</v>
      </c>
      <c r="N66" s="262">
        <f t="shared" si="26"/>
        <v>1.6133682639892974</v>
      </c>
      <c r="O66" s="261">
        <f t="shared" si="27"/>
        <v>47663665</v>
      </c>
      <c r="P66" s="261">
        <f t="shared" si="27"/>
        <v>1960832</v>
      </c>
      <c r="Q66" s="262">
        <f t="shared" si="28"/>
        <v>4.1138926265951223</v>
      </c>
      <c r="R66" s="261">
        <f>R47+R50+R54+R65</f>
        <v>77846463</v>
      </c>
      <c r="S66" s="261">
        <f>+S65+S54+S50+S47</f>
        <v>2357361.0099999998</v>
      </c>
      <c r="T66" s="262">
        <f t="shared" si="29"/>
        <v>3.0282185203456189</v>
      </c>
    </row>
  </sheetData>
  <mergeCells count="30">
    <mergeCell ref="A1:T1"/>
    <mergeCell ref="A2:T2"/>
    <mergeCell ref="A3:T3"/>
    <mergeCell ref="A4:T4"/>
    <mergeCell ref="A6:A8"/>
    <mergeCell ref="B6:B8"/>
    <mergeCell ref="C6:E6"/>
    <mergeCell ref="F6:H6"/>
    <mergeCell ref="I6:K6"/>
    <mergeCell ref="L6:N6"/>
    <mergeCell ref="O6:Q6"/>
    <mergeCell ref="R6:T6"/>
    <mergeCell ref="D7:D8"/>
    <mergeCell ref="E7:E8"/>
    <mergeCell ref="G7:G8"/>
    <mergeCell ref="H7:H8"/>
    <mergeCell ref="J7:J8"/>
    <mergeCell ref="K7:K8"/>
    <mergeCell ref="M7:M8"/>
    <mergeCell ref="N7:N8"/>
    <mergeCell ref="A48:T48"/>
    <mergeCell ref="A51:T51"/>
    <mergeCell ref="A55:T55"/>
    <mergeCell ref="A66:B66"/>
    <mergeCell ref="P7:P8"/>
    <mergeCell ref="Q7:Q8"/>
    <mergeCell ref="S7:S8"/>
    <mergeCell ref="T7:T8"/>
    <mergeCell ref="A9:T9"/>
    <mergeCell ref="A23:T2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457A-B8E8-4A43-AF7A-5A6E9D52ECEB}">
  <dimension ref="A1:I67"/>
  <sheetViews>
    <sheetView workbookViewId="0">
      <selection activeCell="P12" sqref="P12"/>
    </sheetView>
  </sheetViews>
  <sheetFormatPr defaultRowHeight="15" x14ac:dyDescent="0.25"/>
  <cols>
    <col min="2" max="2" width="42.5703125" bestFit="1" customWidth="1"/>
    <col min="3" max="3" width="14.28515625" customWidth="1"/>
    <col min="8" max="8" width="10.85546875" customWidth="1"/>
    <col min="9" max="9" width="11.42578125" customWidth="1"/>
  </cols>
  <sheetData>
    <row r="1" spans="1:9" x14ac:dyDescent="0.25">
      <c r="A1" s="378" t="s">
        <v>271</v>
      </c>
      <c r="B1" s="378"/>
      <c r="C1" s="378"/>
      <c r="D1" s="378"/>
      <c r="E1" s="378"/>
      <c r="F1" s="378"/>
      <c r="G1" s="378"/>
      <c r="H1" s="378"/>
      <c r="I1" s="378"/>
    </row>
    <row r="2" spans="1:9" x14ac:dyDescent="0.25">
      <c r="A2" s="378" t="s">
        <v>58</v>
      </c>
      <c r="B2" s="378"/>
      <c r="C2" s="378"/>
      <c r="D2" s="378"/>
      <c r="E2" s="378"/>
      <c r="F2" s="378"/>
      <c r="G2" s="378"/>
      <c r="H2" s="378"/>
      <c r="I2" s="378"/>
    </row>
    <row r="3" spans="1:9" x14ac:dyDescent="0.25">
      <c r="A3" s="426" t="s">
        <v>479</v>
      </c>
      <c r="B3" s="426"/>
      <c r="C3" s="426"/>
      <c r="D3" s="426"/>
      <c r="E3" s="426"/>
      <c r="F3" s="426"/>
      <c r="G3" s="426"/>
      <c r="H3" s="426"/>
      <c r="I3" s="426"/>
    </row>
    <row r="4" spans="1:9" ht="15.75" thickBot="1" x14ac:dyDescent="0.3">
      <c r="A4" s="264"/>
      <c r="B4" s="264"/>
      <c r="C4" s="265"/>
      <c r="D4" s="265"/>
      <c r="E4" s="266"/>
      <c r="F4" s="265"/>
      <c r="G4" s="266"/>
      <c r="H4" s="427" t="s">
        <v>273</v>
      </c>
      <c r="I4" s="427"/>
    </row>
    <row r="5" spans="1:9" ht="45" x14ac:dyDescent="0.25">
      <c r="A5" s="380" t="s">
        <v>274</v>
      </c>
      <c r="B5" s="382" t="s">
        <v>64</v>
      </c>
      <c r="C5" s="135" t="s">
        <v>275</v>
      </c>
      <c r="D5" s="384" t="s">
        <v>276</v>
      </c>
      <c r="E5" s="384"/>
      <c r="F5" s="384" t="s">
        <v>277</v>
      </c>
      <c r="G5" s="384"/>
      <c r="H5" s="135" t="s">
        <v>278</v>
      </c>
      <c r="I5" s="136" t="s">
        <v>279</v>
      </c>
    </row>
    <row r="6" spans="1:9" ht="15.75" thickBot="1" x14ac:dyDescent="0.3">
      <c r="A6" s="381"/>
      <c r="B6" s="383"/>
      <c r="C6" s="137" t="s">
        <v>69</v>
      </c>
      <c r="D6" s="137" t="s">
        <v>69</v>
      </c>
      <c r="E6" s="138" t="s">
        <v>70</v>
      </c>
      <c r="F6" s="137" t="s">
        <v>69</v>
      </c>
      <c r="G6" s="138" t="s">
        <v>70</v>
      </c>
      <c r="H6" s="137" t="s">
        <v>69</v>
      </c>
      <c r="I6" s="139" t="s">
        <v>69</v>
      </c>
    </row>
    <row r="7" spans="1:9" ht="15.75" thickBot="1" x14ac:dyDescent="0.3">
      <c r="A7" s="371" t="s">
        <v>71</v>
      </c>
      <c r="B7" s="373"/>
      <c r="C7" s="373"/>
      <c r="D7" s="373"/>
      <c r="E7" s="373"/>
      <c r="F7" s="373"/>
      <c r="G7" s="373"/>
      <c r="H7" s="373"/>
      <c r="I7" s="374"/>
    </row>
    <row r="8" spans="1:9" x14ac:dyDescent="0.25">
      <c r="A8" s="286">
        <v>1</v>
      </c>
      <c r="B8" s="287" t="s">
        <v>72</v>
      </c>
      <c r="C8" s="288">
        <v>51934</v>
      </c>
      <c r="D8" s="288">
        <v>14928</v>
      </c>
      <c r="E8" s="289">
        <v>13278.19</v>
      </c>
      <c r="F8" s="288">
        <v>14215</v>
      </c>
      <c r="G8" s="289">
        <v>12114.71</v>
      </c>
      <c r="H8" s="288">
        <v>1164</v>
      </c>
      <c r="I8" s="290">
        <v>35842</v>
      </c>
    </row>
    <row r="9" spans="1:9" x14ac:dyDescent="0.25">
      <c r="A9" s="268">
        <v>2</v>
      </c>
      <c r="B9" s="145" t="s">
        <v>73</v>
      </c>
      <c r="C9" s="146">
        <v>35960</v>
      </c>
      <c r="D9" s="146">
        <v>13336</v>
      </c>
      <c r="E9" s="147">
        <v>11666</v>
      </c>
      <c r="F9" s="146">
        <v>11853</v>
      </c>
      <c r="G9" s="147">
        <v>10208</v>
      </c>
      <c r="H9" s="146">
        <v>868</v>
      </c>
      <c r="I9" s="274">
        <v>21756</v>
      </c>
    </row>
    <row r="10" spans="1:9" x14ac:dyDescent="0.25">
      <c r="A10" s="268">
        <v>3</v>
      </c>
      <c r="B10" s="145" t="s">
        <v>74</v>
      </c>
      <c r="C10" s="146">
        <v>2329</v>
      </c>
      <c r="D10" s="146">
        <v>1016</v>
      </c>
      <c r="E10" s="147">
        <v>947.88</v>
      </c>
      <c r="F10" s="146">
        <v>957</v>
      </c>
      <c r="G10" s="147">
        <v>756.09</v>
      </c>
      <c r="H10" s="146">
        <v>50</v>
      </c>
      <c r="I10" s="274">
        <v>1263</v>
      </c>
    </row>
    <row r="11" spans="1:9" x14ac:dyDescent="0.25">
      <c r="A11" s="268">
        <v>4</v>
      </c>
      <c r="B11" s="145" t="s">
        <v>75</v>
      </c>
      <c r="C11" s="146">
        <v>437</v>
      </c>
      <c r="D11" s="146">
        <v>230</v>
      </c>
      <c r="E11" s="147">
        <v>220.99</v>
      </c>
      <c r="F11" s="146">
        <v>205</v>
      </c>
      <c r="G11" s="147">
        <v>194.19</v>
      </c>
      <c r="H11" s="146">
        <v>1</v>
      </c>
      <c r="I11" s="274">
        <v>206</v>
      </c>
    </row>
    <row r="12" spans="1:9" x14ac:dyDescent="0.25">
      <c r="A12" s="268">
        <v>5</v>
      </c>
      <c r="B12" s="145" t="s">
        <v>76</v>
      </c>
      <c r="C12" s="146">
        <v>1973</v>
      </c>
      <c r="D12" s="146">
        <v>654</v>
      </c>
      <c r="E12" s="147">
        <v>540.49</v>
      </c>
      <c r="F12" s="146">
        <v>615</v>
      </c>
      <c r="G12" s="147">
        <v>503.38</v>
      </c>
      <c r="H12" s="146">
        <v>76</v>
      </c>
      <c r="I12" s="274">
        <v>1243</v>
      </c>
    </row>
    <row r="13" spans="1:9" x14ac:dyDescent="0.25">
      <c r="A13" s="268">
        <v>6</v>
      </c>
      <c r="B13" s="145" t="s">
        <v>77</v>
      </c>
      <c r="C13" s="146">
        <v>3243</v>
      </c>
      <c r="D13" s="146">
        <v>1207</v>
      </c>
      <c r="E13" s="147">
        <v>1086</v>
      </c>
      <c r="F13" s="146">
        <v>809</v>
      </c>
      <c r="G13" s="147">
        <v>651</v>
      </c>
      <c r="H13" s="146">
        <v>105</v>
      </c>
      <c r="I13" s="274">
        <v>2036</v>
      </c>
    </row>
    <row r="14" spans="1:9" x14ac:dyDescent="0.25">
      <c r="A14" s="268">
        <v>7</v>
      </c>
      <c r="B14" s="145" t="s">
        <v>78</v>
      </c>
      <c r="C14" s="146">
        <v>1316</v>
      </c>
      <c r="D14" s="146">
        <v>307</v>
      </c>
      <c r="E14" s="147">
        <v>70.56</v>
      </c>
      <c r="F14" s="146">
        <v>271</v>
      </c>
      <c r="G14" s="147">
        <v>70.05</v>
      </c>
      <c r="H14" s="146">
        <v>36</v>
      </c>
      <c r="I14" s="274">
        <v>1009</v>
      </c>
    </row>
    <row r="15" spans="1:9" x14ac:dyDescent="0.25">
      <c r="A15" s="268">
        <v>8</v>
      </c>
      <c r="B15" s="145" t="s">
        <v>79</v>
      </c>
      <c r="C15" s="146">
        <v>803</v>
      </c>
      <c r="D15" s="146">
        <v>355</v>
      </c>
      <c r="E15" s="147">
        <v>276</v>
      </c>
      <c r="F15" s="146">
        <v>351</v>
      </c>
      <c r="G15" s="147">
        <v>273.5</v>
      </c>
      <c r="H15" s="146">
        <v>36</v>
      </c>
      <c r="I15" s="274">
        <v>412</v>
      </c>
    </row>
    <row r="16" spans="1:9" x14ac:dyDescent="0.25">
      <c r="A16" s="268">
        <v>9</v>
      </c>
      <c r="B16" s="145" t="s">
        <v>80</v>
      </c>
      <c r="C16" s="146">
        <v>429</v>
      </c>
      <c r="D16" s="146">
        <v>110</v>
      </c>
      <c r="E16" s="147">
        <v>135</v>
      </c>
      <c r="F16" s="146">
        <v>100</v>
      </c>
      <c r="G16" s="147">
        <v>120</v>
      </c>
      <c r="H16" s="146">
        <v>11</v>
      </c>
      <c r="I16" s="274">
        <v>308</v>
      </c>
    </row>
    <row r="17" spans="1:9" x14ac:dyDescent="0.25">
      <c r="A17" s="268">
        <v>10</v>
      </c>
      <c r="B17" s="145" t="s">
        <v>81</v>
      </c>
      <c r="C17" s="146">
        <v>21713</v>
      </c>
      <c r="D17" s="146">
        <v>9525</v>
      </c>
      <c r="E17" s="147">
        <v>9330</v>
      </c>
      <c r="F17" s="146">
        <v>9093</v>
      </c>
      <c r="G17" s="147">
        <v>8909</v>
      </c>
      <c r="H17" s="146">
        <v>192</v>
      </c>
      <c r="I17" s="274">
        <v>11996</v>
      </c>
    </row>
    <row r="18" spans="1:9" x14ac:dyDescent="0.25">
      <c r="A18" s="268">
        <v>11</v>
      </c>
      <c r="B18" s="145" t="s">
        <v>82</v>
      </c>
      <c r="C18" s="146">
        <v>5423</v>
      </c>
      <c r="D18" s="146">
        <v>1669</v>
      </c>
      <c r="E18" s="147">
        <v>1454.91</v>
      </c>
      <c r="F18" s="146">
        <v>1448</v>
      </c>
      <c r="G18" s="147">
        <v>1208.82</v>
      </c>
      <c r="H18" s="146">
        <v>97</v>
      </c>
      <c r="I18" s="274">
        <v>3657</v>
      </c>
    </row>
    <row r="19" spans="1:9" ht="15.75" thickBot="1" x14ac:dyDescent="0.3">
      <c r="A19" s="269">
        <v>12</v>
      </c>
      <c r="B19" s="149" t="s">
        <v>83</v>
      </c>
      <c r="C19" s="150">
        <v>3002</v>
      </c>
      <c r="D19" s="150">
        <v>1331</v>
      </c>
      <c r="E19" s="151">
        <v>1257</v>
      </c>
      <c r="F19" s="150">
        <v>1184</v>
      </c>
      <c r="G19" s="151">
        <v>1097</v>
      </c>
      <c r="H19" s="150">
        <v>43</v>
      </c>
      <c r="I19" s="275">
        <v>1628</v>
      </c>
    </row>
    <row r="20" spans="1:9" ht="15.75" thickBot="1" x14ac:dyDescent="0.3">
      <c r="A20" s="371" t="s">
        <v>84</v>
      </c>
      <c r="B20" s="372"/>
      <c r="C20" s="152">
        <f>SUM(C8:C19)</f>
        <v>128562</v>
      </c>
      <c r="D20" s="152">
        <f t="shared" ref="D20:I20" si="0">SUM(D8:D19)</f>
        <v>44668</v>
      </c>
      <c r="E20" s="153">
        <f t="shared" si="0"/>
        <v>40263.020000000011</v>
      </c>
      <c r="F20" s="152">
        <f t="shared" si="0"/>
        <v>41101</v>
      </c>
      <c r="G20" s="153">
        <f t="shared" si="0"/>
        <v>36105.74</v>
      </c>
      <c r="H20" s="152">
        <f t="shared" si="0"/>
        <v>2679</v>
      </c>
      <c r="I20" s="154">
        <f t="shared" si="0"/>
        <v>81356</v>
      </c>
    </row>
    <row r="21" spans="1:9" ht="15.75" thickBot="1" x14ac:dyDescent="0.3">
      <c r="A21" s="371" t="s">
        <v>85</v>
      </c>
      <c r="B21" s="373"/>
      <c r="C21" s="373"/>
      <c r="D21" s="373"/>
      <c r="E21" s="373"/>
      <c r="F21" s="373"/>
      <c r="G21" s="373"/>
      <c r="H21" s="373"/>
      <c r="I21" s="374"/>
    </row>
    <row r="22" spans="1:9" x14ac:dyDescent="0.25">
      <c r="A22" s="267">
        <v>13</v>
      </c>
      <c r="B22" s="141" t="s">
        <v>86</v>
      </c>
      <c r="C22" s="142">
        <v>294</v>
      </c>
      <c r="D22" s="142">
        <v>8</v>
      </c>
      <c r="E22" s="143">
        <v>0.8</v>
      </c>
      <c r="F22" s="142">
        <v>8</v>
      </c>
      <c r="G22" s="143">
        <v>0.8</v>
      </c>
      <c r="H22" s="142">
        <v>253</v>
      </c>
      <c r="I22" s="273">
        <v>41</v>
      </c>
    </row>
    <row r="23" spans="1:9" x14ac:dyDescent="0.25">
      <c r="A23" s="268">
        <v>14</v>
      </c>
      <c r="B23" s="145" t="s">
        <v>87</v>
      </c>
      <c r="C23" s="146">
        <v>0</v>
      </c>
      <c r="D23" s="146">
        <v>0</v>
      </c>
      <c r="E23" s="147">
        <v>0</v>
      </c>
      <c r="F23" s="146">
        <v>0</v>
      </c>
      <c r="G23" s="147">
        <v>0</v>
      </c>
      <c r="H23" s="146">
        <v>0</v>
      </c>
      <c r="I23" s="274">
        <v>0</v>
      </c>
    </row>
    <row r="24" spans="1:9" x14ac:dyDescent="0.25">
      <c r="A24" s="268">
        <v>15</v>
      </c>
      <c r="B24" s="145" t="s">
        <v>88</v>
      </c>
      <c r="C24" s="146">
        <v>0</v>
      </c>
      <c r="D24" s="146">
        <v>0</v>
      </c>
      <c r="E24" s="147">
        <v>0</v>
      </c>
      <c r="F24" s="146">
        <v>0</v>
      </c>
      <c r="G24" s="147">
        <v>0</v>
      </c>
      <c r="H24" s="146">
        <v>0</v>
      </c>
      <c r="I24" s="274">
        <v>0</v>
      </c>
    </row>
    <row r="25" spans="1:9" x14ac:dyDescent="0.25">
      <c r="A25" s="268">
        <v>16</v>
      </c>
      <c r="B25" s="145" t="s">
        <v>89</v>
      </c>
      <c r="C25" s="146">
        <v>0</v>
      </c>
      <c r="D25" s="146">
        <v>0</v>
      </c>
      <c r="E25" s="147">
        <v>0</v>
      </c>
      <c r="F25" s="146">
        <v>0</v>
      </c>
      <c r="G25" s="147">
        <v>0</v>
      </c>
      <c r="H25" s="146">
        <v>0</v>
      </c>
      <c r="I25" s="274">
        <v>0</v>
      </c>
    </row>
    <row r="26" spans="1:9" x14ac:dyDescent="0.25">
      <c r="A26" s="268">
        <v>17</v>
      </c>
      <c r="B26" s="145" t="s">
        <v>90</v>
      </c>
      <c r="C26" s="146">
        <v>0</v>
      </c>
      <c r="D26" s="146">
        <v>0</v>
      </c>
      <c r="E26" s="147">
        <v>0</v>
      </c>
      <c r="F26" s="146">
        <v>0</v>
      </c>
      <c r="G26" s="147">
        <v>0</v>
      </c>
      <c r="H26" s="146">
        <v>0</v>
      </c>
      <c r="I26" s="274">
        <v>0</v>
      </c>
    </row>
    <row r="27" spans="1:9" x14ac:dyDescent="0.25">
      <c r="A27" s="268">
        <v>18</v>
      </c>
      <c r="B27" s="145" t="s">
        <v>91</v>
      </c>
      <c r="C27" s="146">
        <v>0</v>
      </c>
      <c r="D27" s="146">
        <v>0</v>
      </c>
      <c r="E27" s="147">
        <v>0</v>
      </c>
      <c r="F27" s="146">
        <v>0</v>
      </c>
      <c r="G27" s="147">
        <v>0</v>
      </c>
      <c r="H27" s="146">
        <v>0</v>
      </c>
      <c r="I27" s="274">
        <v>0</v>
      </c>
    </row>
    <row r="28" spans="1:9" x14ac:dyDescent="0.25">
      <c r="A28" s="268">
        <v>19</v>
      </c>
      <c r="B28" s="145" t="s">
        <v>92</v>
      </c>
      <c r="C28" s="146">
        <v>0</v>
      </c>
      <c r="D28" s="146">
        <v>0</v>
      </c>
      <c r="E28" s="147">
        <v>0</v>
      </c>
      <c r="F28" s="146">
        <v>0</v>
      </c>
      <c r="G28" s="147">
        <v>0</v>
      </c>
      <c r="H28" s="146">
        <v>0</v>
      </c>
      <c r="I28" s="274">
        <v>14</v>
      </c>
    </row>
    <row r="29" spans="1:9" x14ac:dyDescent="0.25">
      <c r="A29" s="268">
        <v>20</v>
      </c>
      <c r="B29" s="145" t="s">
        <v>93</v>
      </c>
      <c r="C29" s="146">
        <v>1207</v>
      </c>
      <c r="D29" s="146">
        <v>136</v>
      </c>
      <c r="E29" s="147">
        <v>130</v>
      </c>
      <c r="F29" s="146">
        <v>130</v>
      </c>
      <c r="G29" s="147">
        <v>124</v>
      </c>
      <c r="H29" s="146">
        <v>310</v>
      </c>
      <c r="I29" s="274">
        <v>760</v>
      </c>
    </row>
    <row r="30" spans="1:9" x14ac:dyDescent="0.25">
      <c r="A30" s="268">
        <v>21</v>
      </c>
      <c r="B30" s="145" t="s">
        <v>94</v>
      </c>
      <c r="C30" s="146">
        <v>1397</v>
      </c>
      <c r="D30" s="146">
        <v>1</v>
      </c>
      <c r="E30" s="147">
        <v>1</v>
      </c>
      <c r="F30" s="146">
        <v>224</v>
      </c>
      <c r="G30" s="147">
        <v>218.26</v>
      </c>
      <c r="H30" s="146">
        <v>95</v>
      </c>
      <c r="I30" s="274">
        <v>1077</v>
      </c>
    </row>
    <row r="31" spans="1:9" x14ac:dyDescent="0.25">
      <c r="A31" s="268">
        <v>22</v>
      </c>
      <c r="B31" s="145" t="s">
        <v>95</v>
      </c>
      <c r="C31" s="146">
        <v>85</v>
      </c>
      <c r="D31" s="146">
        <v>19</v>
      </c>
      <c r="E31" s="147">
        <v>18.5</v>
      </c>
      <c r="F31" s="146">
        <v>19</v>
      </c>
      <c r="G31" s="147">
        <v>18.5</v>
      </c>
      <c r="H31" s="146">
        <v>11</v>
      </c>
      <c r="I31" s="274">
        <v>55</v>
      </c>
    </row>
    <row r="32" spans="1:9" x14ac:dyDescent="0.25">
      <c r="A32" s="268">
        <v>23</v>
      </c>
      <c r="B32" s="145" t="s">
        <v>96</v>
      </c>
      <c r="C32" s="146">
        <v>0</v>
      </c>
      <c r="D32" s="146">
        <v>0</v>
      </c>
      <c r="E32" s="147">
        <v>0</v>
      </c>
      <c r="F32" s="146">
        <v>0</v>
      </c>
      <c r="G32" s="147">
        <v>0</v>
      </c>
      <c r="H32" s="146">
        <v>0</v>
      </c>
      <c r="I32" s="274">
        <v>0</v>
      </c>
    </row>
    <row r="33" spans="1:9" x14ac:dyDescent="0.25">
      <c r="A33" s="268">
        <v>24</v>
      </c>
      <c r="B33" s="145" t="s">
        <v>97</v>
      </c>
      <c r="C33" s="146">
        <v>0</v>
      </c>
      <c r="D33" s="146">
        <v>0</v>
      </c>
      <c r="E33" s="147">
        <v>0</v>
      </c>
      <c r="F33" s="146">
        <v>0</v>
      </c>
      <c r="G33" s="147">
        <v>0</v>
      </c>
      <c r="H33" s="146">
        <v>0</v>
      </c>
      <c r="I33" s="274">
        <v>0</v>
      </c>
    </row>
    <row r="34" spans="1:9" x14ac:dyDescent="0.25">
      <c r="A34" s="268">
        <v>25</v>
      </c>
      <c r="B34" s="145" t="s">
        <v>98</v>
      </c>
      <c r="C34" s="146">
        <v>0</v>
      </c>
      <c r="D34" s="146">
        <v>0</v>
      </c>
      <c r="E34" s="147">
        <v>0</v>
      </c>
      <c r="F34" s="146">
        <v>0</v>
      </c>
      <c r="G34" s="147">
        <v>0</v>
      </c>
      <c r="H34" s="146">
        <v>0</v>
      </c>
      <c r="I34" s="274">
        <v>0</v>
      </c>
    </row>
    <row r="35" spans="1:9" x14ac:dyDescent="0.25">
      <c r="A35" s="268">
        <v>26</v>
      </c>
      <c r="B35" s="145" t="s">
        <v>99</v>
      </c>
      <c r="C35" s="146">
        <v>0</v>
      </c>
      <c r="D35" s="146">
        <v>0</v>
      </c>
      <c r="E35" s="147">
        <v>0</v>
      </c>
      <c r="F35" s="146">
        <v>0</v>
      </c>
      <c r="G35" s="147">
        <v>0</v>
      </c>
      <c r="H35" s="146">
        <v>0</v>
      </c>
      <c r="I35" s="274">
        <v>0</v>
      </c>
    </row>
    <row r="36" spans="1:9" x14ac:dyDescent="0.25">
      <c r="A36" s="268">
        <v>27</v>
      </c>
      <c r="B36" s="145" t="s">
        <v>100</v>
      </c>
      <c r="C36" s="146">
        <v>0</v>
      </c>
      <c r="D36" s="146">
        <v>0</v>
      </c>
      <c r="E36" s="147">
        <v>0</v>
      </c>
      <c r="F36" s="146">
        <v>0</v>
      </c>
      <c r="G36" s="147">
        <v>0</v>
      </c>
      <c r="H36" s="146">
        <v>0</v>
      </c>
      <c r="I36" s="274">
        <v>0</v>
      </c>
    </row>
    <row r="37" spans="1:9" x14ac:dyDescent="0.25">
      <c r="A37" s="268">
        <v>28</v>
      </c>
      <c r="B37" s="145" t="s">
        <v>101</v>
      </c>
      <c r="C37" s="146">
        <v>217</v>
      </c>
      <c r="D37" s="146">
        <v>42</v>
      </c>
      <c r="E37" s="147">
        <v>41.98</v>
      </c>
      <c r="F37" s="146">
        <v>42</v>
      </c>
      <c r="G37" s="147">
        <v>41.98</v>
      </c>
      <c r="H37" s="146">
        <v>128</v>
      </c>
      <c r="I37" s="274">
        <v>47</v>
      </c>
    </row>
    <row r="38" spans="1:9" x14ac:dyDescent="0.25">
      <c r="A38" s="268">
        <v>29</v>
      </c>
      <c r="B38" s="145" t="s">
        <v>102</v>
      </c>
      <c r="C38" s="146">
        <v>0</v>
      </c>
      <c r="D38" s="146">
        <v>0</v>
      </c>
      <c r="E38" s="147">
        <v>0</v>
      </c>
      <c r="F38" s="146">
        <v>0</v>
      </c>
      <c r="G38" s="147">
        <v>0</v>
      </c>
      <c r="H38" s="146">
        <v>0</v>
      </c>
      <c r="I38" s="274">
        <v>0</v>
      </c>
    </row>
    <row r="39" spans="1:9" x14ac:dyDescent="0.25">
      <c r="A39" s="268">
        <v>30</v>
      </c>
      <c r="B39" s="145" t="s">
        <v>103</v>
      </c>
      <c r="C39" s="146">
        <v>2</v>
      </c>
      <c r="D39" s="146">
        <v>0</v>
      </c>
      <c r="E39" s="147">
        <v>0</v>
      </c>
      <c r="F39" s="146">
        <v>0</v>
      </c>
      <c r="G39" s="147">
        <v>0</v>
      </c>
      <c r="H39" s="146">
        <v>2</v>
      </c>
      <c r="I39" s="274">
        <v>0</v>
      </c>
    </row>
    <row r="40" spans="1:9" x14ac:dyDescent="0.25">
      <c r="A40" s="268">
        <v>31</v>
      </c>
      <c r="B40" s="145" t="s">
        <v>104</v>
      </c>
      <c r="C40" s="146">
        <v>0</v>
      </c>
      <c r="D40" s="146">
        <v>0</v>
      </c>
      <c r="E40" s="147">
        <v>0</v>
      </c>
      <c r="F40" s="146">
        <v>0</v>
      </c>
      <c r="G40" s="147">
        <v>0</v>
      </c>
      <c r="H40" s="146">
        <v>0</v>
      </c>
      <c r="I40" s="274">
        <v>0</v>
      </c>
    </row>
    <row r="41" spans="1:9" x14ac:dyDescent="0.25">
      <c r="A41" s="268">
        <v>32</v>
      </c>
      <c r="B41" s="145" t="s">
        <v>105</v>
      </c>
      <c r="C41" s="146">
        <v>0</v>
      </c>
      <c r="D41" s="146">
        <v>0</v>
      </c>
      <c r="E41" s="147">
        <v>0</v>
      </c>
      <c r="F41" s="146">
        <v>0</v>
      </c>
      <c r="G41" s="147">
        <v>0</v>
      </c>
      <c r="H41" s="146">
        <v>0</v>
      </c>
      <c r="I41" s="274">
        <v>0</v>
      </c>
    </row>
    <row r="42" spans="1:9" x14ac:dyDescent="0.25">
      <c r="A42" s="268">
        <v>33</v>
      </c>
      <c r="B42" s="145" t="s">
        <v>106</v>
      </c>
      <c r="C42" s="146">
        <v>139</v>
      </c>
      <c r="D42" s="146">
        <v>20</v>
      </c>
      <c r="E42" s="147">
        <v>10</v>
      </c>
      <c r="F42" s="146">
        <v>17</v>
      </c>
      <c r="G42" s="147">
        <v>8.5</v>
      </c>
      <c r="H42" s="146">
        <v>2</v>
      </c>
      <c r="I42" s="274">
        <v>117</v>
      </c>
    </row>
    <row r="43" spans="1:9" x14ac:dyDescent="0.25">
      <c r="A43" s="268">
        <v>34</v>
      </c>
      <c r="B43" s="145" t="s">
        <v>107</v>
      </c>
      <c r="C43" s="142">
        <v>0</v>
      </c>
      <c r="D43" s="142">
        <v>0</v>
      </c>
      <c r="E43" s="143">
        <v>0</v>
      </c>
      <c r="F43" s="142">
        <v>0</v>
      </c>
      <c r="G43" s="143">
        <v>0</v>
      </c>
      <c r="H43" s="142">
        <v>0</v>
      </c>
      <c r="I43" s="273">
        <v>0</v>
      </c>
    </row>
    <row r="44" spans="1:9" x14ac:dyDescent="0.25">
      <c r="A44" s="268">
        <v>35</v>
      </c>
      <c r="B44" s="145" t="s">
        <v>108</v>
      </c>
      <c r="C44" s="146">
        <v>0</v>
      </c>
      <c r="D44" s="146">
        <v>0</v>
      </c>
      <c r="E44" s="147">
        <v>0</v>
      </c>
      <c r="F44" s="146">
        <v>0</v>
      </c>
      <c r="G44" s="147">
        <v>0</v>
      </c>
      <c r="H44" s="146">
        <v>0</v>
      </c>
      <c r="I44" s="274">
        <v>0</v>
      </c>
    </row>
    <row r="45" spans="1:9" x14ac:dyDescent="0.25">
      <c r="A45" s="268">
        <v>36</v>
      </c>
      <c r="B45" s="145" t="s">
        <v>109</v>
      </c>
      <c r="C45" s="146">
        <v>0</v>
      </c>
      <c r="D45" s="146">
        <v>0</v>
      </c>
      <c r="E45" s="147">
        <v>0</v>
      </c>
      <c r="F45" s="146">
        <v>0</v>
      </c>
      <c r="G45" s="147">
        <v>0</v>
      </c>
      <c r="H45" s="146">
        <v>0</v>
      </c>
      <c r="I45" s="274">
        <v>0</v>
      </c>
    </row>
    <row r="46" spans="1:9" ht="15.75" thickBot="1" x14ac:dyDescent="0.3">
      <c r="A46" s="269">
        <v>37</v>
      </c>
      <c r="B46" s="149" t="s">
        <v>110</v>
      </c>
      <c r="C46" s="150">
        <v>0</v>
      </c>
      <c r="D46" s="150">
        <v>0</v>
      </c>
      <c r="E46" s="151">
        <v>0</v>
      </c>
      <c r="F46" s="150">
        <v>0</v>
      </c>
      <c r="G46" s="151">
        <v>0</v>
      </c>
      <c r="H46" s="150">
        <v>0</v>
      </c>
      <c r="I46" s="275">
        <v>0</v>
      </c>
    </row>
    <row r="47" spans="1:9" ht="15.75" thickBot="1" x14ac:dyDescent="0.3">
      <c r="A47" s="371" t="s">
        <v>111</v>
      </c>
      <c r="B47" s="372"/>
      <c r="C47" s="152">
        <f>SUM(C22:C46)</f>
        <v>3341</v>
      </c>
      <c r="D47" s="152">
        <f t="shared" ref="D47:I47" si="1">SUM(D21:D46)</f>
        <v>226</v>
      </c>
      <c r="E47" s="153">
        <f t="shared" si="1"/>
        <v>202.28</v>
      </c>
      <c r="F47" s="152">
        <f t="shared" si="1"/>
        <v>440</v>
      </c>
      <c r="G47" s="153">
        <f t="shared" si="1"/>
        <v>412.04</v>
      </c>
      <c r="H47" s="152">
        <f t="shared" si="1"/>
        <v>801</v>
      </c>
      <c r="I47" s="154">
        <f t="shared" si="1"/>
        <v>2111</v>
      </c>
    </row>
    <row r="48" spans="1:9" ht="15.75" thickBot="1" x14ac:dyDescent="0.3">
      <c r="A48" s="371" t="s">
        <v>112</v>
      </c>
      <c r="B48" s="372"/>
      <c r="C48" s="152">
        <f t="shared" ref="C48:I48" si="2">SUM(C20,C47)</f>
        <v>131903</v>
      </c>
      <c r="D48" s="152">
        <f t="shared" si="2"/>
        <v>44894</v>
      </c>
      <c r="E48" s="153">
        <f t="shared" si="2"/>
        <v>40465.30000000001</v>
      </c>
      <c r="F48" s="152">
        <f t="shared" si="2"/>
        <v>41541</v>
      </c>
      <c r="G48" s="153">
        <f t="shared" si="2"/>
        <v>36517.78</v>
      </c>
      <c r="H48" s="152">
        <f t="shared" si="2"/>
        <v>3480</v>
      </c>
      <c r="I48" s="154">
        <f t="shared" si="2"/>
        <v>83467</v>
      </c>
    </row>
    <row r="49" spans="1:9" ht="15.75" thickBot="1" x14ac:dyDescent="0.3">
      <c r="A49" s="371" t="s">
        <v>113</v>
      </c>
      <c r="B49" s="422"/>
      <c r="C49" s="422"/>
      <c r="D49" s="422"/>
      <c r="E49" s="422"/>
      <c r="F49" s="422"/>
      <c r="G49" s="422"/>
      <c r="H49" s="422"/>
      <c r="I49" s="423"/>
    </row>
    <row r="50" spans="1:9" ht="15.75" thickBot="1" x14ac:dyDescent="0.3">
      <c r="A50" s="279">
        <v>38</v>
      </c>
      <c r="B50" s="280" t="s">
        <v>114</v>
      </c>
      <c r="C50" s="281">
        <v>27768</v>
      </c>
      <c r="D50" s="281">
        <v>7405</v>
      </c>
      <c r="E50" s="282">
        <v>5915.26</v>
      </c>
      <c r="F50" s="281">
        <v>6931</v>
      </c>
      <c r="G50" s="282">
        <v>5557</v>
      </c>
      <c r="H50" s="281">
        <v>244</v>
      </c>
      <c r="I50" s="283">
        <v>20119</v>
      </c>
    </row>
    <row r="51" spans="1:9" ht="15.75" thickBot="1" x14ac:dyDescent="0.3">
      <c r="A51" s="371" t="s">
        <v>115</v>
      </c>
      <c r="B51" s="421"/>
      <c r="C51" s="270">
        <f t="shared" ref="C51:I51" si="3">SUM(C49:C50)</f>
        <v>27768</v>
      </c>
      <c r="D51" s="270">
        <f t="shared" si="3"/>
        <v>7405</v>
      </c>
      <c r="E51" s="271">
        <f t="shared" si="3"/>
        <v>5915.26</v>
      </c>
      <c r="F51" s="270">
        <f t="shared" si="3"/>
        <v>6931</v>
      </c>
      <c r="G51" s="271">
        <f t="shared" si="3"/>
        <v>5557</v>
      </c>
      <c r="H51" s="270">
        <f t="shared" si="3"/>
        <v>244</v>
      </c>
      <c r="I51" s="272">
        <f t="shared" si="3"/>
        <v>20119</v>
      </c>
    </row>
    <row r="52" spans="1:9" ht="15.75" thickBot="1" x14ac:dyDescent="0.3">
      <c r="A52" s="371" t="s">
        <v>116</v>
      </c>
      <c r="B52" s="373"/>
      <c r="C52" s="373"/>
      <c r="D52" s="373"/>
      <c r="E52" s="373"/>
      <c r="F52" s="373"/>
      <c r="G52" s="373"/>
      <c r="H52" s="373"/>
      <c r="I52" s="374"/>
    </row>
    <row r="53" spans="1:9" x14ac:dyDescent="0.25">
      <c r="A53" s="267">
        <v>39</v>
      </c>
      <c r="B53" s="141" t="s">
        <v>117</v>
      </c>
      <c r="C53" s="142">
        <v>0</v>
      </c>
      <c r="D53" s="142">
        <v>0</v>
      </c>
      <c r="E53" s="143">
        <v>0</v>
      </c>
      <c r="F53" s="142">
        <v>0</v>
      </c>
      <c r="G53" s="143">
        <v>0</v>
      </c>
      <c r="H53" s="142">
        <v>0</v>
      </c>
      <c r="I53" s="273">
        <v>0</v>
      </c>
    </row>
    <row r="54" spans="1:9" ht="15.75" thickBot="1" x14ac:dyDescent="0.3">
      <c r="A54" s="269">
        <v>40</v>
      </c>
      <c r="B54" s="149" t="s">
        <v>118</v>
      </c>
      <c r="C54" s="150">
        <v>0</v>
      </c>
      <c r="D54" s="150">
        <v>0</v>
      </c>
      <c r="E54" s="151">
        <v>0</v>
      </c>
      <c r="F54" s="150">
        <v>0</v>
      </c>
      <c r="G54" s="151">
        <v>0</v>
      </c>
      <c r="H54" s="150">
        <v>0</v>
      </c>
      <c r="I54" s="275">
        <v>0</v>
      </c>
    </row>
    <row r="55" spans="1:9" ht="15.75" thickBot="1" x14ac:dyDescent="0.3">
      <c r="A55" s="284"/>
      <c r="B55" s="285" t="s">
        <v>119</v>
      </c>
      <c r="C55" s="152">
        <f t="shared" ref="C55:I55" si="4">SUM(C52:C54)</f>
        <v>0</v>
      </c>
      <c r="D55" s="152">
        <f t="shared" si="4"/>
        <v>0</v>
      </c>
      <c r="E55" s="153">
        <f t="shared" si="4"/>
        <v>0</v>
      </c>
      <c r="F55" s="152">
        <f t="shared" si="4"/>
        <v>0</v>
      </c>
      <c r="G55" s="153">
        <f t="shared" si="4"/>
        <v>0</v>
      </c>
      <c r="H55" s="152">
        <f t="shared" si="4"/>
        <v>0</v>
      </c>
      <c r="I55" s="154">
        <f t="shared" si="4"/>
        <v>0</v>
      </c>
    </row>
    <row r="56" spans="1:9" ht="15.75" thickBot="1" x14ac:dyDescent="0.3">
      <c r="A56" s="371" t="s">
        <v>120</v>
      </c>
      <c r="B56" s="373"/>
      <c r="C56" s="422"/>
      <c r="D56" s="422"/>
      <c r="E56" s="422"/>
      <c r="F56" s="422"/>
      <c r="G56" s="422"/>
      <c r="H56" s="422"/>
      <c r="I56" s="423"/>
    </row>
    <row r="57" spans="1:9" x14ac:dyDescent="0.25">
      <c r="A57" s="267">
        <v>41</v>
      </c>
      <c r="B57" s="141" t="s">
        <v>121</v>
      </c>
      <c r="C57" s="146">
        <v>1331</v>
      </c>
      <c r="D57" s="146">
        <v>22</v>
      </c>
      <c r="E57" s="147">
        <v>21.28</v>
      </c>
      <c r="F57" s="146">
        <v>22</v>
      </c>
      <c r="G57" s="147">
        <v>21.28</v>
      </c>
      <c r="H57" s="146">
        <v>5</v>
      </c>
      <c r="I57" s="274">
        <v>1304</v>
      </c>
    </row>
    <row r="58" spans="1:9" x14ac:dyDescent="0.25">
      <c r="A58" s="268">
        <v>42</v>
      </c>
      <c r="B58" s="145" t="s">
        <v>122</v>
      </c>
      <c r="C58" s="142">
        <v>0</v>
      </c>
      <c r="D58" s="142">
        <v>0</v>
      </c>
      <c r="E58" s="143">
        <v>0</v>
      </c>
      <c r="F58" s="142">
        <v>0</v>
      </c>
      <c r="G58" s="143">
        <v>0</v>
      </c>
      <c r="H58" s="142">
        <v>0</v>
      </c>
      <c r="I58" s="273">
        <v>0</v>
      </c>
    </row>
    <row r="59" spans="1:9" x14ac:dyDescent="0.25">
      <c r="A59" s="268">
        <v>43</v>
      </c>
      <c r="B59" s="145" t="s">
        <v>123</v>
      </c>
      <c r="C59" s="146">
        <v>0</v>
      </c>
      <c r="D59" s="146">
        <v>0</v>
      </c>
      <c r="E59" s="147">
        <v>0</v>
      </c>
      <c r="F59" s="146">
        <v>0</v>
      </c>
      <c r="G59" s="147">
        <v>0</v>
      </c>
      <c r="H59" s="146">
        <v>0</v>
      </c>
      <c r="I59" s="274">
        <v>0</v>
      </c>
    </row>
    <row r="60" spans="1:9" x14ac:dyDescent="0.25">
      <c r="A60" s="268">
        <v>44</v>
      </c>
      <c r="B60" s="145" t="s">
        <v>124</v>
      </c>
      <c r="C60" s="146">
        <v>0</v>
      </c>
      <c r="D60" s="146">
        <v>0</v>
      </c>
      <c r="E60" s="147">
        <v>0</v>
      </c>
      <c r="F60" s="146">
        <v>0</v>
      </c>
      <c r="G60" s="147">
        <v>0</v>
      </c>
      <c r="H60" s="146">
        <v>0</v>
      </c>
      <c r="I60" s="274">
        <v>0</v>
      </c>
    </row>
    <row r="61" spans="1:9" x14ac:dyDescent="0.25">
      <c r="A61" s="268">
        <v>45</v>
      </c>
      <c r="B61" s="145" t="s">
        <v>125</v>
      </c>
      <c r="C61" s="146">
        <v>0</v>
      </c>
      <c r="D61" s="146">
        <v>0</v>
      </c>
      <c r="E61" s="147">
        <v>0</v>
      </c>
      <c r="F61" s="146">
        <v>0</v>
      </c>
      <c r="G61" s="147">
        <v>0</v>
      </c>
      <c r="H61" s="146">
        <v>0</v>
      </c>
      <c r="I61" s="274">
        <v>0</v>
      </c>
    </row>
    <row r="62" spans="1:9" x14ac:dyDescent="0.25">
      <c r="A62" s="268">
        <v>46</v>
      </c>
      <c r="B62" s="145" t="s">
        <v>126</v>
      </c>
      <c r="C62" s="146">
        <v>0</v>
      </c>
      <c r="D62" s="146">
        <v>0</v>
      </c>
      <c r="E62" s="147">
        <v>0</v>
      </c>
      <c r="F62" s="146">
        <v>0</v>
      </c>
      <c r="G62" s="147">
        <v>0</v>
      </c>
      <c r="H62" s="146">
        <v>0</v>
      </c>
      <c r="I62" s="274">
        <v>0</v>
      </c>
    </row>
    <row r="63" spans="1:9" x14ac:dyDescent="0.25">
      <c r="A63" s="268">
        <v>47</v>
      </c>
      <c r="B63" s="145" t="s">
        <v>127</v>
      </c>
      <c r="C63" s="146">
        <v>0</v>
      </c>
      <c r="D63" s="146">
        <v>0</v>
      </c>
      <c r="E63" s="147">
        <v>0</v>
      </c>
      <c r="F63" s="146">
        <v>0</v>
      </c>
      <c r="G63" s="147">
        <v>0</v>
      </c>
      <c r="H63" s="146">
        <v>0</v>
      </c>
      <c r="I63" s="274">
        <v>0</v>
      </c>
    </row>
    <row r="64" spans="1:9" x14ac:dyDescent="0.25">
      <c r="A64" s="268">
        <v>48</v>
      </c>
      <c r="B64" s="145" t="s">
        <v>128</v>
      </c>
      <c r="C64" s="146">
        <v>0</v>
      </c>
      <c r="D64" s="146">
        <v>0</v>
      </c>
      <c r="E64" s="147">
        <v>0</v>
      </c>
      <c r="F64" s="146">
        <v>0</v>
      </c>
      <c r="G64" s="147">
        <v>0</v>
      </c>
      <c r="H64" s="146">
        <v>0</v>
      </c>
      <c r="I64" s="274">
        <v>0</v>
      </c>
    </row>
    <row r="65" spans="1:9" x14ac:dyDescent="0.25">
      <c r="A65" s="268">
        <v>49</v>
      </c>
      <c r="B65" s="145" t="s">
        <v>129</v>
      </c>
      <c r="C65" s="146">
        <v>0</v>
      </c>
      <c r="D65" s="146">
        <v>0</v>
      </c>
      <c r="E65" s="147">
        <v>0</v>
      </c>
      <c r="F65" s="146">
        <v>0</v>
      </c>
      <c r="G65" s="147">
        <v>0</v>
      </c>
      <c r="H65" s="146">
        <v>0</v>
      </c>
      <c r="I65" s="274">
        <v>0</v>
      </c>
    </row>
    <row r="66" spans="1:9" ht="15.75" thickBot="1" x14ac:dyDescent="0.3">
      <c r="A66" s="424" t="s">
        <v>130</v>
      </c>
      <c r="B66" s="425"/>
      <c r="C66" s="276">
        <f t="shared" ref="C66:I66" si="5">SUM(C56:C65)</f>
        <v>1331</v>
      </c>
      <c r="D66" s="276">
        <f t="shared" si="5"/>
        <v>22</v>
      </c>
      <c r="E66" s="277">
        <f t="shared" si="5"/>
        <v>21.28</v>
      </c>
      <c r="F66" s="276">
        <f t="shared" si="5"/>
        <v>22</v>
      </c>
      <c r="G66" s="277">
        <f t="shared" si="5"/>
        <v>21.28</v>
      </c>
      <c r="H66" s="276">
        <f t="shared" si="5"/>
        <v>5</v>
      </c>
      <c r="I66" s="278">
        <f t="shared" si="5"/>
        <v>1304</v>
      </c>
    </row>
    <row r="67" spans="1:9" ht="15.75" thickBot="1" x14ac:dyDescent="0.3">
      <c r="A67" s="371" t="s">
        <v>56</v>
      </c>
      <c r="B67" s="372"/>
      <c r="C67" s="152">
        <f>C20+C47+C51+C66</f>
        <v>161002</v>
      </c>
      <c r="D67" s="152">
        <f t="shared" ref="D67:I67" si="6">D20+D47+D51+D66</f>
        <v>52321</v>
      </c>
      <c r="E67" s="153">
        <f t="shared" si="6"/>
        <v>46401.840000000011</v>
      </c>
      <c r="F67" s="152">
        <f t="shared" si="6"/>
        <v>48494</v>
      </c>
      <c r="G67" s="153">
        <f t="shared" si="6"/>
        <v>42096.06</v>
      </c>
      <c r="H67" s="152">
        <f t="shared" si="6"/>
        <v>3729</v>
      </c>
      <c r="I67" s="291">
        <f t="shared" si="6"/>
        <v>104890</v>
      </c>
    </row>
  </sheetData>
  <mergeCells count="19">
    <mergeCell ref="A49:I49"/>
    <mergeCell ref="A1:I1"/>
    <mergeCell ref="A2:I2"/>
    <mergeCell ref="A3:I3"/>
    <mergeCell ref="H4:I4"/>
    <mergeCell ref="A5:A6"/>
    <mergeCell ref="B5:B6"/>
    <mergeCell ref="D5:E5"/>
    <mergeCell ref="F5:G5"/>
    <mergeCell ref="A7:I7"/>
    <mergeCell ref="A20:B20"/>
    <mergeCell ref="A21:I21"/>
    <mergeCell ref="A47:B47"/>
    <mergeCell ref="A48:B48"/>
    <mergeCell ref="A51:B51"/>
    <mergeCell ref="A56:I56"/>
    <mergeCell ref="A66:B66"/>
    <mergeCell ref="A67:B67"/>
    <mergeCell ref="A52:I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C250-9E46-45CC-94AB-FCF8A02C4A10}">
  <dimension ref="A1:J74"/>
  <sheetViews>
    <sheetView workbookViewId="0">
      <selection activeCell="L9" sqref="L9"/>
    </sheetView>
  </sheetViews>
  <sheetFormatPr defaultRowHeight="15" x14ac:dyDescent="0.25"/>
  <cols>
    <col min="2" max="2" width="42.5703125" bestFit="1" customWidth="1"/>
    <col min="3" max="3" width="7" bestFit="1" customWidth="1"/>
    <col min="5" max="5" width="7" bestFit="1" customWidth="1"/>
  </cols>
  <sheetData>
    <row r="1" spans="1:10" x14ac:dyDescent="0.25">
      <c r="A1" s="314" t="s">
        <v>57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0" x14ac:dyDescent="0.25">
      <c r="A2" s="314" t="s">
        <v>58</v>
      </c>
      <c r="B2" s="314"/>
      <c r="C2" s="314"/>
      <c r="D2" s="314"/>
      <c r="E2" s="314"/>
      <c r="F2" s="314"/>
      <c r="G2" s="314"/>
      <c r="H2" s="314"/>
      <c r="I2" s="314"/>
      <c r="J2" s="314"/>
    </row>
    <row r="3" spans="1:10" x14ac:dyDescent="0.25">
      <c r="A3" s="314" t="s">
        <v>59</v>
      </c>
      <c r="B3" s="314"/>
      <c r="C3" s="314"/>
      <c r="D3" s="314"/>
      <c r="E3" s="314"/>
      <c r="F3" s="314"/>
      <c r="G3" s="314"/>
      <c r="H3" s="314"/>
      <c r="I3" s="314"/>
      <c r="J3" s="314"/>
    </row>
    <row r="4" spans="1:10" x14ac:dyDescent="0.25">
      <c r="A4" s="314" t="s">
        <v>60</v>
      </c>
      <c r="B4" s="314"/>
      <c r="C4" s="314"/>
      <c r="D4" s="314"/>
      <c r="E4" s="314"/>
      <c r="F4" s="314"/>
      <c r="G4" s="314"/>
      <c r="H4" s="314"/>
      <c r="I4" s="314"/>
      <c r="J4" s="314"/>
    </row>
    <row r="5" spans="1:10" x14ac:dyDescent="0.25">
      <c r="A5" s="7"/>
      <c r="B5" s="8"/>
      <c r="C5" s="7"/>
      <c r="D5" s="9"/>
      <c r="E5" s="7"/>
      <c r="F5" s="9"/>
      <c r="G5" s="315" t="s">
        <v>61</v>
      </c>
      <c r="H5" s="315"/>
      <c r="I5" s="10" t="s">
        <v>136</v>
      </c>
      <c r="J5" s="9"/>
    </row>
    <row r="6" spans="1:10" x14ac:dyDescent="0.25">
      <c r="A6" s="316" t="s">
        <v>63</v>
      </c>
      <c r="B6" s="317" t="s">
        <v>64</v>
      </c>
      <c r="C6" s="310" t="s">
        <v>65</v>
      </c>
      <c r="D6" s="310"/>
      <c r="E6" s="310"/>
      <c r="F6" s="310"/>
      <c r="G6" s="310" t="s">
        <v>66</v>
      </c>
      <c r="H6" s="310"/>
      <c r="I6" s="310"/>
      <c r="J6" s="310"/>
    </row>
    <row r="7" spans="1:10" x14ac:dyDescent="0.25">
      <c r="A7" s="316"/>
      <c r="B7" s="317"/>
      <c r="C7" s="310" t="s">
        <v>67</v>
      </c>
      <c r="D7" s="310"/>
      <c r="E7" s="310" t="s">
        <v>68</v>
      </c>
      <c r="F7" s="310"/>
      <c r="G7" s="310" t="s">
        <v>67</v>
      </c>
      <c r="H7" s="310"/>
      <c r="I7" s="310" t="s">
        <v>68</v>
      </c>
      <c r="J7" s="310"/>
    </row>
    <row r="8" spans="1:10" x14ac:dyDescent="0.25">
      <c r="A8" s="316"/>
      <c r="B8" s="317"/>
      <c r="C8" s="12" t="s">
        <v>69</v>
      </c>
      <c r="D8" s="13" t="s">
        <v>70</v>
      </c>
      <c r="E8" s="12" t="s">
        <v>69</v>
      </c>
      <c r="F8" s="13" t="s">
        <v>70</v>
      </c>
      <c r="G8" s="12" t="s">
        <v>69</v>
      </c>
      <c r="H8" s="13" t="s">
        <v>70</v>
      </c>
      <c r="I8" s="12" t="s">
        <v>69</v>
      </c>
      <c r="J8" s="13" t="s">
        <v>70</v>
      </c>
    </row>
    <row r="9" spans="1:10" x14ac:dyDescent="0.25">
      <c r="A9" s="311" t="s">
        <v>71</v>
      </c>
      <c r="B9" s="312"/>
      <c r="C9" s="312"/>
      <c r="D9" s="312"/>
      <c r="E9" s="312"/>
      <c r="F9" s="312"/>
      <c r="G9" s="312"/>
      <c r="H9" s="312"/>
      <c r="I9" s="312"/>
      <c r="J9" s="313"/>
    </row>
    <row r="10" spans="1:10" x14ac:dyDescent="0.25">
      <c r="A10" s="14">
        <v>1</v>
      </c>
      <c r="B10" s="15" t="s">
        <v>72</v>
      </c>
      <c r="C10" s="14">
        <v>2243</v>
      </c>
      <c r="D10" s="16">
        <v>471.24</v>
      </c>
      <c r="E10" s="14">
        <v>2223</v>
      </c>
      <c r="F10" s="16">
        <v>471.24</v>
      </c>
      <c r="G10" s="14">
        <v>33382</v>
      </c>
      <c r="H10" s="16">
        <v>5807.11</v>
      </c>
      <c r="I10" s="14">
        <v>32736</v>
      </c>
      <c r="J10" s="16">
        <v>5690.95</v>
      </c>
    </row>
    <row r="11" spans="1:10" x14ac:dyDescent="0.25">
      <c r="A11" s="14">
        <v>2</v>
      </c>
      <c r="B11" s="15" t="s">
        <v>73</v>
      </c>
      <c r="C11" s="14">
        <v>694</v>
      </c>
      <c r="D11" s="16">
        <v>115</v>
      </c>
      <c r="E11" s="14">
        <v>694</v>
      </c>
      <c r="F11" s="16">
        <v>115</v>
      </c>
      <c r="G11" s="14">
        <v>69562</v>
      </c>
      <c r="H11" s="16">
        <v>18495</v>
      </c>
      <c r="I11" s="14">
        <v>39562</v>
      </c>
      <c r="J11" s="16">
        <v>18495</v>
      </c>
    </row>
    <row r="12" spans="1:10" x14ac:dyDescent="0.25">
      <c r="A12" s="14">
        <v>3</v>
      </c>
      <c r="B12" s="15" t="s">
        <v>74</v>
      </c>
      <c r="C12" s="14">
        <v>11393</v>
      </c>
      <c r="D12" s="16">
        <v>3482.83</v>
      </c>
      <c r="E12" s="14">
        <v>10213</v>
      </c>
      <c r="F12" s="16">
        <v>2727.97</v>
      </c>
      <c r="G12" s="14">
        <v>645</v>
      </c>
      <c r="H12" s="16">
        <v>62.88</v>
      </c>
      <c r="I12" s="14">
        <v>613</v>
      </c>
      <c r="J12" s="16">
        <v>56.78</v>
      </c>
    </row>
    <row r="13" spans="1:10" x14ac:dyDescent="0.25">
      <c r="A13" s="14">
        <v>4</v>
      </c>
      <c r="B13" s="15" t="s">
        <v>75</v>
      </c>
      <c r="C13" s="14">
        <v>41</v>
      </c>
      <c r="D13" s="16">
        <v>4.32</v>
      </c>
      <c r="E13" s="14">
        <v>41</v>
      </c>
      <c r="F13" s="16">
        <v>4.32</v>
      </c>
      <c r="G13" s="14">
        <v>739</v>
      </c>
      <c r="H13" s="16">
        <v>186.04</v>
      </c>
      <c r="I13" s="14">
        <v>739</v>
      </c>
      <c r="J13" s="16">
        <v>186.04</v>
      </c>
    </row>
    <row r="14" spans="1:10" x14ac:dyDescent="0.25">
      <c r="A14" s="14">
        <v>5</v>
      </c>
      <c r="B14" s="15" t="s">
        <v>76</v>
      </c>
      <c r="C14" s="14">
        <v>40</v>
      </c>
      <c r="D14" s="16">
        <v>2.84</v>
      </c>
      <c r="E14" s="14">
        <v>0</v>
      </c>
      <c r="F14" s="16">
        <v>0</v>
      </c>
      <c r="G14" s="14">
        <v>6280</v>
      </c>
      <c r="H14" s="16">
        <v>1789.97</v>
      </c>
      <c r="I14" s="14">
        <v>928</v>
      </c>
      <c r="J14" s="16">
        <v>249.94</v>
      </c>
    </row>
    <row r="15" spans="1:10" x14ac:dyDescent="0.25">
      <c r="A15" s="14">
        <v>6</v>
      </c>
      <c r="B15" s="15" t="s">
        <v>77</v>
      </c>
      <c r="C15" s="14">
        <v>191</v>
      </c>
      <c r="D15" s="16">
        <v>2.29</v>
      </c>
      <c r="E15" s="14">
        <v>108</v>
      </c>
      <c r="F15" s="16">
        <v>1.07</v>
      </c>
      <c r="G15" s="14">
        <v>2215</v>
      </c>
      <c r="H15" s="16">
        <v>22.56</v>
      </c>
      <c r="I15" s="14">
        <v>1678</v>
      </c>
      <c r="J15" s="16">
        <v>16.760000000000002</v>
      </c>
    </row>
    <row r="16" spans="1:10" x14ac:dyDescent="0.25">
      <c r="A16" s="14">
        <v>7</v>
      </c>
      <c r="B16" s="15" t="s">
        <v>78</v>
      </c>
      <c r="C16" s="14">
        <v>395</v>
      </c>
      <c r="D16" s="16">
        <v>30</v>
      </c>
      <c r="E16" s="14">
        <v>395</v>
      </c>
      <c r="F16" s="16">
        <v>30</v>
      </c>
      <c r="G16" s="14">
        <v>5808</v>
      </c>
      <c r="H16" s="16">
        <v>1325.76</v>
      </c>
      <c r="I16" s="14">
        <v>5708</v>
      </c>
      <c r="J16" s="16">
        <v>1325.76</v>
      </c>
    </row>
    <row r="17" spans="1:10" x14ac:dyDescent="0.25">
      <c r="A17" s="14">
        <v>8</v>
      </c>
      <c r="B17" s="15" t="s">
        <v>79</v>
      </c>
      <c r="C17" s="14">
        <v>4</v>
      </c>
      <c r="D17" s="16">
        <v>0.4</v>
      </c>
      <c r="E17" s="14">
        <v>4</v>
      </c>
      <c r="F17" s="16">
        <v>0.4</v>
      </c>
      <c r="G17" s="14">
        <v>124</v>
      </c>
      <c r="H17" s="16">
        <v>8.9</v>
      </c>
      <c r="I17" s="14">
        <v>124</v>
      </c>
      <c r="J17" s="16">
        <v>8.9</v>
      </c>
    </row>
    <row r="18" spans="1:10" x14ac:dyDescent="0.25">
      <c r="A18" s="14">
        <v>9</v>
      </c>
      <c r="B18" s="15" t="s">
        <v>80</v>
      </c>
      <c r="C18" s="14">
        <v>1</v>
      </c>
      <c r="D18" s="16">
        <v>0</v>
      </c>
      <c r="E18" s="14">
        <v>1</v>
      </c>
      <c r="F18" s="16">
        <v>0</v>
      </c>
      <c r="G18" s="14">
        <v>642</v>
      </c>
      <c r="H18" s="16">
        <v>54.35</v>
      </c>
      <c r="I18" s="14">
        <v>446</v>
      </c>
      <c r="J18" s="16">
        <v>43.53</v>
      </c>
    </row>
    <row r="19" spans="1:10" x14ac:dyDescent="0.25">
      <c r="A19" s="14">
        <v>10</v>
      </c>
      <c r="B19" s="15" t="s">
        <v>81</v>
      </c>
      <c r="C19" s="14">
        <v>656</v>
      </c>
      <c r="D19" s="16">
        <v>44.73</v>
      </c>
      <c r="E19" s="14">
        <v>656</v>
      </c>
      <c r="F19" s="16">
        <v>44.73</v>
      </c>
      <c r="G19" s="14">
        <v>33048</v>
      </c>
      <c r="H19" s="16">
        <v>6687</v>
      </c>
      <c r="I19" s="14">
        <v>33048</v>
      </c>
      <c r="J19" s="16">
        <v>6687</v>
      </c>
    </row>
    <row r="20" spans="1:10" x14ac:dyDescent="0.25">
      <c r="A20" s="14">
        <v>11</v>
      </c>
      <c r="B20" s="15" t="s">
        <v>82</v>
      </c>
      <c r="C20" s="14">
        <v>242</v>
      </c>
      <c r="D20" s="16">
        <v>39</v>
      </c>
      <c r="E20" s="14">
        <v>242</v>
      </c>
      <c r="F20" s="16">
        <v>39</v>
      </c>
      <c r="G20" s="14">
        <v>10301</v>
      </c>
      <c r="H20" s="16">
        <v>1544</v>
      </c>
      <c r="I20" s="14">
        <v>10301</v>
      </c>
      <c r="J20" s="16">
        <v>1544</v>
      </c>
    </row>
    <row r="21" spans="1:10" x14ac:dyDescent="0.25">
      <c r="A21" s="14">
        <v>12</v>
      </c>
      <c r="B21" s="15" t="s">
        <v>83</v>
      </c>
      <c r="C21" s="14">
        <v>69</v>
      </c>
      <c r="D21" s="16">
        <v>5.86</v>
      </c>
      <c r="E21" s="14">
        <v>69</v>
      </c>
      <c r="F21" s="16">
        <v>5.86</v>
      </c>
      <c r="G21" s="14">
        <v>7982</v>
      </c>
      <c r="H21" s="16">
        <v>939.78</v>
      </c>
      <c r="I21" s="14">
        <v>7982</v>
      </c>
      <c r="J21" s="16">
        <v>939.78</v>
      </c>
    </row>
    <row r="22" spans="1:10" x14ac:dyDescent="0.25">
      <c r="A22" s="17"/>
      <c r="B22" s="18" t="s">
        <v>84</v>
      </c>
      <c r="C22" s="17">
        <f t="shared" ref="C22:J22" si="0">SUM(C10:C21)</f>
        <v>15969</v>
      </c>
      <c r="D22" s="19">
        <f t="shared" si="0"/>
        <v>4198.5099999999993</v>
      </c>
      <c r="E22" s="17">
        <f t="shared" si="0"/>
        <v>14646</v>
      </c>
      <c r="F22" s="19">
        <f t="shared" si="0"/>
        <v>3439.5900000000006</v>
      </c>
      <c r="G22" s="17">
        <f t="shared" si="0"/>
        <v>170728</v>
      </c>
      <c r="H22" s="19">
        <f t="shared" si="0"/>
        <v>36923.350000000006</v>
      </c>
      <c r="I22" s="17">
        <f t="shared" si="0"/>
        <v>133865</v>
      </c>
      <c r="J22" s="19">
        <f t="shared" si="0"/>
        <v>35244.439999999995</v>
      </c>
    </row>
    <row r="23" spans="1:10" x14ac:dyDescent="0.25">
      <c r="A23" s="17"/>
      <c r="B23" s="307" t="s">
        <v>85</v>
      </c>
      <c r="C23" s="308"/>
      <c r="D23" s="309"/>
      <c r="E23" s="308"/>
      <c r="F23" s="309"/>
      <c r="G23" s="308"/>
      <c r="H23" s="309"/>
      <c r="I23" s="308"/>
      <c r="J23" s="309"/>
    </row>
    <row r="24" spans="1:10" x14ac:dyDescent="0.25">
      <c r="A24" s="14">
        <v>13</v>
      </c>
      <c r="B24" s="15" t="s">
        <v>86</v>
      </c>
      <c r="C24" s="14">
        <v>0</v>
      </c>
      <c r="D24" s="16">
        <v>0</v>
      </c>
      <c r="E24" s="14">
        <v>0</v>
      </c>
      <c r="F24" s="16">
        <v>0</v>
      </c>
      <c r="G24" s="14">
        <v>0</v>
      </c>
      <c r="H24" s="16">
        <v>0</v>
      </c>
      <c r="I24" s="14">
        <v>0</v>
      </c>
      <c r="J24" s="16">
        <v>0</v>
      </c>
    </row>
    <row r="25" spans="1:10" x14ac:dyDescent="0.25">
      <c r="A25" s="14">
        <v>14</v>
      </c>
      <c r="B25" s="15" t="s">
        <v>87</v>
      </c>
      <c r="C25" s="14">
        <v>0</v>
      </c>
      <c r="D25" s="16">
        <v>0</v>
      </c>
      <c r="E25" s="14">
        <v>0</v>
      </c>
      <c r="F25" s="16">
        <v>0</v>
      </c>
      <c r="G25" s="14">
        <v>0</v>
      </c>
      <c r="H25" s="16">
        <v>0</v>
      </c>
      <c r="I25" s="14">
        <v>0</v>
      </c>
      <c r="J25" s="16">
        <v>0</v>
      </c>
    </row>
    <row r="26" spans="1:10" x14ac:dyDescent="0.25">
      <c r="A26" s="14">
        <v>15</v>
      </c>
      <c r="B26" s="15" t="s">
        <v>88</v>
      </c>
      <c r="C26" s="14">
        <v>0</v>
      </c>
      <c r="D26" s="16">
        <v>0</v>
      </c>
      <c r="E26" s="14">
        <v>0</v>
      </c>
      <c r="F26" s="16">
        <v>0</v>
      </c>
      <c r="G26" s="14">
        <v>0</v>
      </c>
      <c r="H26" s="16">
        <v>0</v>
      </c>
      <c r="I26" s="14">
        <v>0</v>
      </c>
      <c r="J26" s="16">
        <v>0</v>
      </c>
    </row>
    <row r="27" spans="1:10" x14ac:dyDescent="0.25">
      <c r="A27" s="14">
        <v>16</v>
      </c>
      <c r="B27" s="15" t="s">
        <v>89</v>
      </c>
      <c r="C27" s="14">
        <v>0</v>
      </c>
      <c r="D27" s="16">
        <v>0</v>
      </c>
      <c r="E27" s="14">
        <v>0</v>
      </c>
      <c r="F27" s="16">
        <v>0</v>
      </c>
      <c r="G27" s="14">
        <v>0</v>
      </c>
      <c r="H27" s="16">
        <v>0</v>
      </c>
      <c r="I27" s="14">
        <v>0</v>
      </c>
      <c r="J27" s="16">
        <v>0</v>
      </c>
    </row>
    <row r="28" spans="1:10" x14ac:dyDescent="0.25">
      <c r="A28" s="14">
        <v>17</v>
      </c>
      <c r="B28" s="15" t="s">
        <v>90</v>
      </c>
      <c r="C28" s="14">
        <v>0</v>
      </c>
      <c r="D28" s="16">
        <v>0</v>
      </c>
      <c r="E28" s="14">
        <v>0</v>
      </c>
      <c r="F28" s="16">
        <v>0</v>
      </c>
      <c r="G28" s="14">
        <v>0</v>
      </c>
      <c r="H28" s="16">
        <v>0</v>
      </c>
      <c r="I28" s="14">
        <v>0</v>
      </c>
      <c r="J28" s="16">
        <v>0</v>
      </c>
    </row>
    <row r="29" spans="1:10" x14ac:dyDescent="0.25">
      <c r="A29" s="14">
        <v>18</v>
      </c>
      <c r="B29" s="15" t="s">
        <v>91</v>
      </c>
      <c r="C29" s="14">
        <v>0</v>
      </c>
      <c r="D29" s="16">
        <v>0</v>
      </c>
      <c r="E29" s="14">
        <v>0</v>
      </c>
      <c r="F29" s="16">
        <v>0</v>
      </c>
      <c r="G29" s="14">
        <v>0</v>
      </c>
      <c r="H29" s="16">
        <v>0</v>
      </c>
      <c r="I29" s="14">
        <v>0</v>
      </c>
      <c r="J29" s="16">
        <v>0</v>
      </c>
    </row>
    <row r="30" spans="1:10" x14ac:dyDescent="0.25">
      <c r="A30" s="14">
        <v>19</v>
      </c>
      <c r="B30" s="15" t="s">
        <v>92</v>
      </c>
      <c r="C30" s="14">
        <v>0</v>
      </c>
      <c r="D30" s="16">
        <v>0</v>
      </c>
      <c r="E30" s="14">
        <v>0</v>
      </c>
      <c r="F30" s="16">
        <v>0</v>
      </c>
      <c r="G30" s="14">
        <v>0</v>
      </c>
      <c r="H30" s="16">
        <v>0</v>
      </c>
      <c r="I30" s="14">
        <v>0</v>
      </c>
      <c r="J30" s="16">
        <v>0</v>
      </c>
    </row>
    <row r="31" spans="1:10" x14ac:dyDescent="0.25">
      <c r="A31" s="14">
        <v>20</v>
      </c>
      <c r="B31" s="15" t="s">
        <v>93</v>
      </c>
      <c r="C31" s="14">
        <v>2982</v>
      </c>
      <c r="D31" s="16">
        <v>1740.8</v>
      </c>
      <c r="E31" s="14">
        <v>2982</v>
      </c>
      <c r="F31" s="16">
        <v>1740.8</v>
      </c>
      <c r="G31" s="14">
        <v>24848</v>
      </c>
      <c r="H31" s="16">
        <v>5605.52</v>
      </c>
      <c r="I31" s="14">
        <v>24848</v>
      </c>
      <c r="J31" s="16">
        <v>5605.52</v>
      </c>
    </row>
    <row r="32" spans="1:10" x14ac:dyDescent="0.25">
      <c r="A32" s="14">
        <v>21</v>
      </c>
      <c r="B32" s="15" t="s">
        <v>94</v>
      </c>
      <c r="C32" s="14">
        <v>5107</v>
      </c>
      <c r="D32" s="16">
        <v>21735.3</v>
      </c>
      <c r="E32" s="14">
        <v>5107</v>
      </c>
      <c r="F32" s="16">
        <v>21735.3</v>
      </c>
      <c r="G32" s="14">
        <v>18316</v>
      </c>
      <c r="H32" s="16">
        <v>44046.49</v>
      </c>
      <c r="I32" s="14">
        <v>18316</v>
      </c>
      <c r="J32" s="16">
        <v>44046.49</v>
      </c>
    </row>
    <row r="33" spans="1:10" x14ac:dyDescent="0.25">
      <c r="A33" s="14">
        <v>22</v>
      </c>
      <c r="B33" s="15" t="s">
        <v>95</v>
      </c>
      <c r="C33" s="14">
        <v>4</v>
      </c>
      <c r="D33" s="16">
        <v>0.1</v>
      </c>
      <c r="E33" s="14">
        <v>4</v>
      </c>
      <c r="F33" s="16">
        <v>0.1</v>
      </c>
      <c r="G33" s="14">
        <v>5</v>
      </c>
      <c r="H33" s="16">
        <v>0.3</v>
      </c>
      <c r="I33" s="14">
        <v>5</v>
      </c>
      <c r="J33" s="16">
        <v>0.3</v>
      </c>
    </row>
    <row r="34" spans="1:10" x14ac:dyDescent="0.25">
      <c r="A34" s="14">
        <v>23</v>
      </c>
      <c r="B34" s="15" t="s">
        <v>96</v>
      </c>
      <c r="C34" s="14">
        <v>0</v>
      </c>
      <c r="D34" s="16">
        <v>0</v>
      </c>
      <c r="E34" s="14">
        <v>0</v>
      </c>
      <c r="F34" s="16">
        <v>0</v>
      </c>
      <c r="G34" s="14">
        <v>0</v>
      </c>
      <c r="H34" s="16">
        <v>0</v>
      </c>
      <c r="I34" s="14">
        <v>0</v>
      </c>
      <c r="J34" s="16">
        <v>0</v>
      </c>
    </row>
    <row r="35" spans="1:10" x14ac:dyDescent="0.25">
      <c r="A35" s="14">
        <v>24</v>
      </c>
      <c r="B35" s="15" t="s">
        <v>97</v>
      </c>
      <c r="C35" s="14">
        <v>0</v>
      </c>
      <c r="D35" s="16">
        <v>0</v>
      </c>
      <c r="E35" s="14">
        <v>0</v>
      </c>
      <c r="F35" s="16">
        <v>0</v>
      </c>
      <c r="G35" s="14">
        <v>0</v>
      </c>
      <c r="H35" s="16">
        <v>0</v>
      </c>
      <c r="I35" s="14">
        <v>0</v>
      </c>
      <c r="J35" s="16">
        <v>0</v>
      </c>
    </row>
    <row r="36" spans="1:10" x14ac:dyDescent="0.25">
      <c r="A36" s="14">
        <v>25</v>
      </c>
      <c r="B36" s="15" t="s">
        <v>98</v>
      </c>
      <c r="C36" s="14">
        <v>0</v>
      </c>
      <c r="D36" s="16">
        <v>0</v>
      </c>
      <c r="E36" s="14">
        <v>0</v>
      </c>
      <c r="F36" s="16">
        <v>0</v>
      </c>
      <c r="G36" s="14">
        <v>0</v>
      </c>
      <c r="H36" s="16">
        <v>0</v>
      </c>
      <c r="I36" s="14">
        <v>0</v>
      </c>
      <c r="J36" s="16">
        <v>0</v>
      </c>
    </row>
    <row r="37" spans="1:10" x14ac:dyDescent="0.25">
      <c r="A37" s="14">
        <v>26</v>
      </c>
      <c r="B37" s="15" t="s">
        <v>99</v>
      </c>
      <c r="C37" s="14">
        <v>0</v>
      </c>
      <c r="D37" s="16">
        <v>0</v>
      </c>
      <c r="E37" s="14">
        <v>0</v>
      </c>
      <c r="F37" s="16">
        <v>0</v>
      </c>
      <c r="G37" s="14">
        <v>0</v>
      </c>
      <c r="H37" s="16">
        <v>0</v>
      </c>
      <c r="I37" s="14">
        <v>0</v>
      </c>
      <c r="J37" s="16">
        <v>0</v>
      </c>
    </row>
    <row r="38" spans="1:10" x14ac:dyDescent="0.25">
      <c r="A38" s="14">
        <v>27</v>
      </c>
      <c r="B38" s="15" t="s">
        <v>100</v>
      </c>
      <c r="C38" s="14">
        <v>0</v>
      </c>
      <c r="D38" s="16">
        <v>0</v>
      </c>
      <c r="E38" s="14">
        <v>0</v>
      </c>
      <c r="F38" s="16">
        <v>0</v>
      </c>
      <c r="G38" s="14">
        <v>0</v>
      </c>
      <c r="H38" s="16">
        <v>0</v>
      </c>
      <c r="I38" s="14">
        <v>0</v>
      </c>
      <c r="J38" s="16">
        <v>0</v>
      </c>
    </row>
    <row r="39" spans="1:10" x14ac:dyDescent="0.25">
      <c r="A39" s="14">
        <v>28</v>
      </c>
      <c r="B39" s="15" t="s">
        <v>101</v>
      </c>
      <c r="C39" s="14">
        <v>0</v>
      </c>
      <c r="D39" s="16">
        <v>0</v>
      </c>
      <c r="E39" s="14">
        <v>0</v>
      </c>
      <c r="F39" s="16">
        <v>0</v>
      </c>
      <c r="G39" s="14">
        <v>0</v>
      </c>
      <c r="H39" s="16">
        <v>0</v>
      </c>
      <c r="I39" s="14">
        <v>0</v>
      </c>
      <c r="J39" s="16">
        <v>0</v>
      </c>
    </row>
    <row r="40" spans="1:10" x14ac:dyDescent="0.25">
      <c r="A40" s="14">
        <v>29</v>
      </c>
      <c r="B40" s="15" t="s">
        <v>102</v>
      </c>
      <c r="C40" s="14">
        <v>0</v>
      </c>
      <c r="D40" s="16">
        <v>0</v>
      </c>
      <c r="E40" s="14">
        <v>0</v>
      </c>
      <c r="F40" s="16">
        <v>0</v>
      </c>
      <c r="G40" s="14">
        <v>0</v>
      </c>
      <c r="H40" s="16">
        <v>0</v>
      </c>
      <c r="I40" s="14">
        <v>0</v>
      </c>
      <c r="J40" s="16">
        <v>0</v>
      </c>
    </row>
    <row r="41" spans="1:10" x14ac:dyDescent="0.25">
      <c r="A41" s="14">
        <v>30</v>
      </c>
      <c r="B41" s="15" t="s">
        <v>103</v>
      </c>
      <c r="C41" s="14">
        <v>0</v>
      </c>
      <c r="D41" s="16">
        <v>0</v>
      </c>
      <c r="E41" s="14">
        <v>0</v>
      </c>
      <c r="F41" s="16">
        <v>0</v>
      </c>
      <c r="G41" s="14">
        <v>0</v>
      </c>
      <c r="H41" s="16">
        <v>0</v>
      </c>
      <c r="I41" s="14">
        <v>0</v>
      </c>
      <c r="J41" s="16">
        <v>0</v>
      </c>
    </row>
    <row r="42" spans="1:10" x14ac:dyDescent="0.25">
      <c r="A42" s="14">
        <v>31</v>
      </c>
      <c r="B42" s="15" t="s">
        <v>104</v>
      </c>
      <c r="C42" s="14">
        <v>0</v>
      </c>
      <c r="D42" s="16">
        <v>0</v>
      </c>
      <c r="E42" s="14">
        <v>0</v>
      </c>
      <c r="F42" s="16">
        <v>0</v>
      </c>
      <c r="G42" s="14">
        <v>0</v>
      </c>
      <c r="H42" s="16">
        <v>0</v>
      </c>
      <c r="I42" s="14">
        <v>0</v>
      </c>
      <c r="J42" s="16">
        <v>0</v>
      </c>
    </row>
    <row r="43" spans="1:10" x14ac:dyDescent="0.25">
      <c r="A43" s="14">
        <v>32</v>
      </c>
      <c r="B43" s="15" t="s">
        <v>105</v>
      </c>
      <c r="C43" s="14">
        <v>0</v>
      </c>
      <c r="D43" s="16">
        <v>0</v>
      </c>
      <c r="E43" s="14">
        <v>0</v>
      </c>
      <c r="F43" s="16">
        <v>0</v>
      </c>
      <c r="G43" s="14">
        <v>0</v>
      </c>
      <c r="H43" s="16">
        <v>0</v>
      </c>
      <c r="I43" s="14">
        <v>0</v>
      </c>
      <c r="J43" s="16">
        <v>0</v>
      </c>
    </row>
    <row r="44" spans="1:10" x14ac:dyDescent="0.25">
      <c r="A44" s="14">
        <v>33</v>
      </c>
      <c r="B44" s="15" t="s">
        <v>106</v>
      </c>
      <c r="C44" s="14">
        <v>0</v>
      </c>
      <c r="D44" s="16">
        <v>0</v>
      </c>
      <c r="E44" s="14">
        <v>0</v>
      </c>
      <c r="F44" s="16">
        <v>0</v>
      </c>
      <c r="G44" s="14">
        <v>0</v>
      </c>
      <c r="H44" s="16">
        <v>0</v>
      </c>
      <c r="I44" s="14">
        <v>0</v>
      </c>
      <c r="J44" s="16">
        <v>0</v>
      </c>
    </row>
    <row r="45" spans="1:10" x14ac:dyDescent="0.25">
      <c r="A45" s="14">
        <v>34</v>
      </c>
      <c r="B45" s="15" t="s">
        <v>107</v>
      </c>
      <c r="C45" s="14">
        <v>0</v>
      </c>
      <c r="D45" s="16">
        <v>0</v>
      </c>
      <c r="E45" s="14">
        <v>0</v>
      </c>
      <c r="F45" s="16">
        <v>0</v>
      </c>
      <c r="G45" s="14">
        <v>1</v>
      </c>
      <c r="H45" s="16">
        <v>0</v>
      </c>
      <c r="I45" s="14">
        <v>1</v>
      </c>
      <c r="J45" s="16">
        <v>0</v>
      </c>
    </row>
    <row r="46" spans="1:10" x14ac:dyDescent="0.25">
      <c r="A46" s="14">
        <v>35</v>
      </c>
      <c r="B46" s="15" t="s">
        <v>108</v>
      </c>
      <c r="C46" s="14">
        <v>0</v>
      </c>
      <c r="D46" s="16">
        <v>0</v>
      </c>
      <c r="E46" s="14">
        <v>0</v>
      </c>
      <c r="F46" s="16">
        <v>0</v>
      </c>
      <c r="G46" s="14">
        <v>0</v>
      </c>
      <c r="H46" s="16">
        <v>0</v>
      </c>
      <c r="I46" s="14">
        <v>0</v>
      </c>
      <c r="J46" s="16">
        <v>0</v>
      </c>
    </row>
    <row r="47" spans="1:10" x14ac:dyDescent="0.25">
      <c r="A47" s="14">
        <v>36</v>
      </c>
      <c r="B47" s="15" t="s">
        <v>109</v>
      </c>
      <c r="C47" s="14">
        <v>0</v>
      </c>
      <c r="D47" s="16">
        <v>0</v>
      </c>
      <c r="E47" s="14">
        <v>0</v>
      </c>
      <c r="F47" s="16">
        <v>0</v>
      </c>
      <c r="G47" s="14">
        <v>0</v>
      </c>
      <c r="H47" s="16">
        <v>0</v>
      </c>
      <c r="I47" s="14">
        <v>0</v>
      </c>
      <c r="J47" s="16">
        <v>0</v>
      </c>
    </row>
    <row r="48" spans="1:10" x14ac:dyDescent="0.25">
      <c r="A48" s="14">
        <v>37</v>
      </c>
      <c r="B48" s="15" t="s">
        <v>110</v>
      </c>
      <c r="C48" s="14">
        <v>0</v>
      </c>
      <c r="D48" s="16">
        <v>0</v>
      </c>
      <c r="E48" s="14">
        <v>0</v>
      </c>
      <c r="F48" s="16">
        <v>0</v>
      </c>
      <c r="G48" s="14">
        <v>0</v>
      </c>
      <c r="H48" s="16">
        <v>0</v>
      </c>
      <c r="I48" s="14">
        <v>0</v>
      </c>
      <c r="J48" s="16">
        <v>0</v>
      </c>
    </row>
    <row r="49" spans="1:10" x14ac:dyDescent="0.25">
      <c r="A49" s="17"/>
      <c r="B49" s="18" t="s">
        <v>111</v>
      </c>
      <c r="C49" s="17">
        <f t="shared" ref="C49:J49" si="1">SUM(C23:C48)</f>
        <v>8093</v>
      </c>
      <c r="D49" s="19">
        <f t="shared" si="1"/>
        <v>23476.199999999997</v>
      </c>
      <c r="E49" s="17">
        <f t="shared" si="1"/>
        <v>8093</v>
      </c>
      <c r="F49" s="19">
        <f t="shared" si="1"/>
        <v>23476.199999999997</v>
      </c>
      <c r="G49" s="17">
        <f t="shared" si="1"/>
        <v>43170</v>
      </c>
      <c r="H49" s="19">
        <f t="shared" si="1"/>
        <v>49652.31</v>
      </c>
      <c r="I49" s="17">
        <f t="shared" si="1"/>
        <v>43170</v>
      </c>
      <c r="J49" s="19">
        <f t="shared" si="1"/>
        <v>49652.31</v>
      </c>
    </row>
    <row r="50" spans="1:10" x14ac:dyDescent="0.25">
      <c r="A50" s="17"/>
      <c r="B50" s="18" t="s">
        <v>112</v>
      </c>
      <c r="C50" s="17">
        <f t="shared" ref="C50:J50" si="2">SUM(C22,C49)</f>
        <v>24062</v>
      </c>
      <c r="D50" s="19">
        <f t="shared" si="2"/>
        <v>27674.709999999995</v>
      </c>
      <c r="E50" s="17">
        <f t="shared" si="2"/>
        <v>22739</v>
      </c>
      <c r="F50" s="19">
        <f t="shared" si="2"/>
        <v>26915.789999999997</v>
      </c>
      <c r="G50" s="17">
        <f t="shared" si="2"/>
        <v>213898</v>
      </c>
      <c r="H50" s="19">
        <f t="shared" si="2"/>
        <v>86575.66</v>
      </c>
      <c r="I50" s="17">
        <f t="shared" si="2"/>
        <v>177035</v>
      </c>
      <c r="J50" s="19">
        <f t="shared" si="2"/>
        <v>84896.75</v>
      </c>
    </row>
    <row r="51" spans="1:10" x14ac:dyDescent="0.25">
      <c r="A51" s="17"/>
      <c r="B51" s="307" t="s">
        <v>113</v>
      </c>
      <c r="C51" s="308"/>
      <c r="D51" s="309"/>
      <c r="E51" s="308"/>
      <c r="F51" s="309"/>
      <c r="G51" s="308"/>
      <c r="H51" s="309"/>
      <c r="I51" s="308"/>
      <c r="J51" s="309"/>
    </row>
    <row r="52" spans="1:10" x14ac:dyDescent="0.25">
      <c r="A52" s="14">
        <v>38</v>
      </c>
      <c r="B52" s="15" t="s">
        <v>114</v>
      </c>
      <c r="C52" s="14">
        <v>4013</v>
      </c>
      <c r="D52" s="16">
        <v>469.95</v>
      </c>
      <c r="E52" s="14">
        <v>4013</v>
      </c>
      <c r="F52" s="16">
        <v>469.95</v>
      </c>
      <c r="G52" s="14">
        <v>220330</v>
      </c>
      <c r="H52" s="16">
        <v>38597.81</v>
      </c>
      <c r="I52" s="14">
        <v>220330</v>
      </c>
      <c r="J52" s="16">
        <v>38597.81</v>
      </c>
    </row>
    <row r="53" spans="1:10" x14ac:dyDescent="0.25">
      <c r="A53" s="17"/>
      <c r="B53" s="18" t="s">
        <v>115</v>
      </c>
      <c r="C53" s="17">
        <f t="shared" ref="C53:J53" si="3">SUM(C51:C52)</f>
        <v>4013</v>
      </c>
      <c r="D53" s="19">
        <f t="shared" si="3"/>
        <v>469.95</v>
      </c>
      <c r="E53" s="17">
        <f t="shared" si="3"/>
        <v>4013</v>
      </c>
      <c r="F53" s="19">
        <f t="shared" si="3"/>
        <v>469.95</v>
      </c>
      <c r="G53" s="17">
        <f t="shared" si="3"/>
        <v>220330</v>
      </c>
      <c r="H53" s="19">
        <f t="shared" si="3"/>
        <v>38597.81</v>
      </c>
      <c r="I53" s="17">
        <f t="shared" si="3"/>
        <v>220330</v>
      </c>
      <c r="J53" s="19">
        <f t="shared" si="3"/>
        <v>38597.81</v>
      </c>
    </row>
    <row r="54" spans="1:10" x14ac:dyDescent="0.25">
      <c r="A54" s="17"/>
      <c r="B54" s="307" t="s">
        <v>116</v>
      </c>
      <c r="C54" s="308"/>
      <c r="D54" s="309"/>
      <c r="E54" s="308"/>
      <c r="F54" s="309"/>
      <c r="G54" s="308"/>
      <c r="H54" s="309"/>
      <c r="I54" s="308"/>
      <c r="J54" s="309"/>
    </row>
    <row r="55" spans="1:10" x14ac:dyDescent="0.25">
      <c r="A55" s="14">
        <v>39</v>
      </c>
      <c r="B55" s="15" t="s">
        <v>117</v>
      </c>
      <c r="C55" s="14">
        <v>101542</v>
      </c>
      <c r="D55" s="16">
        <v>7724.03</v>
      </c>
      <c r="E55" s="14">
        <v>94378</v>
      </c>
      <c r="F55" s="16">
        <v>6427.07</v>
      </c>
      <c r="G55" s="14">
        <v>9294</v>
      </c>
      <c r="H55" s="16">
        <v>6514.83</v>
      </c>
      <c r="I55" s="14">
        <v>8505</v>
      </c>
      <c r="J55" s="16">
        <v>5750.72</v>
      </c>
    </row>
    <row r="56" spans="1:10" x14ac:dyDescent="0.25">
      <c r="A56" s="14">
        <v>40</v>
      </c>
      <c r="B56" s="15" t="s">
        <v>118</v>
      </c>
      <c r="C56" s="14">
        <v>0</v>
      </c>
      <c r="D56" s="16">
        <v>0</v>
      </c>
      <c r="E56" s="14">
        <v>0</v>
      </c>
      <c r="F56" s="16">
        <v>0</v>
      </c>
      <c r="G56" s="14">
        <v>0</v>
      </c>
      <c r="H56" s="16">
        <v>0</v>
      </c>
      <c r="I56" s="14">
        <v>0</v>
      </c>
      <c r="J56" s="16">
        <v>0</v>
      </c>
    </row>
    <row r="57" spans="1:10" x14ac:dyDescent="0.25">
      <c r="A57" s="17"/>
      <c r="B57" s="18" t="s">
        <v>119</v>
      </c>
      <c r="C57" s="17">
        <f t="shared" ref="C57:J57" si="4">SUM(C54:C56)</f>
        <v>101542</v>
      </c>
      <c r="D57" s="19">
        <f t="shared" si="4"/>
        <v>7724.03</v>
      </c>
      <c r="E57" s="17">
        <f t="shared" si="4"/>
        <v>94378</v>
      </c>
      <c r="F57" s="19">
        <f t="shared" si="4"/>
        <v>6427.07</v>
      </c>
      <c r="G57" s="17">
        <f t="shared" si="4"/>
        <v>9294</v>
      </c>
      <c r="H57" s="19">
        <f t="shared" si="4"/>
        <v>6514.83</v>
      </c>
      <c r="I57" s="17">
        <f t="shared" si="4"/>
        <v>8505</v>
      </c>
      <c r="J57" s="19">
        <f t="shared" si="4"/>
        <v>5750.72</v>
      </c>
    </row>
    <row r="58" spans="1:10" x14ac:dyDescent="0.25">
      <c r="A58" s="17"/>
      <c r="B58" s="307" t="s">
        <v>120</v>
      </c>
      <c r="C58" s="308"/>
      <c r="D58" s="309"/>
      <c r="E58" s="308"/>
      <c r="F58" s="309"/>
      <c r="G58" s="308"/>
      <c r="H58" s="309"/>
      <c r="I58" s="308"/>
      <c r="J58" s="309"/>
    </row>
    <row r="59" spans="1:10" x14ac:dyDescent="0.25">
      <c r="A59" s="14">
        <v>41</v>
      </c>
      <c r="B59" s="15" t="s">
        <v>121</v>
      </c>
      <c r="C59" s="14">
        <v>0</v>
      </c>
      <c r="D59" s="16">
        <v>0</v>
      </c>
      <c r="E59" s="14">
        <v>0</v>
      </c>
      <c r="F59" s="16">
        <v>0</v>
      </c>
      <c r="G59" s="14">
        <v>22</v>
      </c>
      <c r="H59" s="16">
        <v>0.66</v>
      </c>
      <c r="I59" s="14">
        <v>18</v>
      </c>
      <c r="J59" s="16">
        <v>0.64</v>
      </c>
    </row>
    <row r="60" spans="1:10" x14ac:dyDescent="0.25">
      <c r="A60" s="14">
        <v>42</v>
      </c>
      <c r="B60" s="15" t="s">
        <v>122</v>
      </c>
      <c r="C60" s="14">
        <v>0</v>
      </c>
      <c r="D60" s="16">
        <v>0</v>
      </c>
      <c r="E60" s="14">
        <v>0</v>
      </c>
      <c r="F60" s="16">
        <v>0</v>
      </c>
      <c r="G60" s="14">
        <v>0</v>
      </c>
      <c r="H60" s="16">
        <v>0</v>
      </c>
      <c r="I60" s="14">
        <v>0</v>
      </c>
      <c r="J60" s="16">
        <v>0</v>
      </c>
    </row>
    <row r="61" spans="1:10" x14ac:dyDescent="0.25">
      <c r="A61" s="14">
        <v>43</v>
      </c>
      <c r="B61" s="15" t="s">
        <v>123</v>
      </c>
      <c r="C61" s="14">
        <v>0</v>
      </c>
      <c r="D61" s="16">
        <v>0</v>
      </c>
      <c r="E61" s="14">
        <v>0</v>
      </c>
      <c r="F61" s="16">
        <v>0</v>
      </c>
      <c r="G61" s="14">
        <v>0</v>
      </c>
      <c r="H61" s="16">
        <v>0</v>
      </c>
      <c r="I61" s="14">
        <v>0</v>
      </c>
      <c r="J61" s="16">
        <v>0</v>
      </c>
    </row>
    <row r="62" spans="1:10" x14ac:dyDescent="0.25">
      <c r="A62" s="14">
        <v>44</v>
      </c>
      <c r="B62" s="15" t="s">
        <v>124</v>
      </c>
      <c r="C62" s="14">
        <v>0</v>
      </c>
      <c r="D62" s="16">
        <v>0</v>
      </c>
      <c r="E62" s="14">
        <v>0</v>
      </c>
      <c r="F62" s="16">
        <v>0</v>
      </c>
      <c r="G62" s="14">
        <v>0</v>
      </c>
      <c r="H62" s="16">
        <v>0</v>
      </c>
      <c r="I62" s="14">
        <v>0</v>
      </c>
      <c r="J62" s="16">
        <v>0</v>
      </c>
    </row>
    <row r="63" spans="1:10" x14ac:dyDescent="0.25">
      <c r="A63" s="14">
        <v>45</v>
      </c>
      <c r="B63" s="15" t="s">
        <v>125</v>
      </c>
      <c r="C63" s="14">
        <v>0</v>
      </c>
      <c r="D63" s="16">
        <v>0</v>
      </c>
      <c r="E63" s="14">
        <v>0</v>
      </c>
      <c r="F63" s="16">
        <v>0</v>
      </c>
      <c r="G63" s="14">
        <v>0</v>
      </c>
      <c r="H63" s="16">
        <v>0</v>
      </c>
      <c r="I63" s="14">
        <v>0</v>
      </c>
      <c r="J63" s="16">
        <v>0</v>
      </c>
    </row>
    <row r="64" spans="1:10" x14ac:dyDescent="0.25">
      <c r="A64" s="14">
        <v>46</v>
      </c>
      <c r="B64" s="15" t="s">
        <v>126</v>
      </c>
      <c r="C64" s="14">
        <v>0</v>
      </c>
      <c r="D64" s="16">
        <v>0</v>
      </c>
      <c r="E64" s="14">
        <v>0</v>
      </c>
      <c r="F64" s="16">
        <v>0</v>
      </c>
      <c r="G64" s="14">
        <v>0</v>
      </c>
      <c r="H64" s="16">
        <v>0</v>
      </c>
      <c r="I64" s="14">
        <v>0</v>
      </c>
      <c r="J64" s="16">
        <v>0</v>
      </c>
    </row>
    <row r="65" spans="1:10" x14ac:dyDescent="0.25">
      <c r="A65" s="14">
        <v>47</v>
      </c>
      <c r="B65" s="15" t="s">
        <v>127</v>
      </c>
      <c r="C65" s="14">
        <v>0</v>
      </c>
      <c r="D65" s="16">
        <v>0</v>
      </c>
      <c r="E65" s="14">
        <v>0</v>
      </c>
      <c r="F65" s="16">
        <v>0</v>
      </c>
      <c r="G65" s="14">
        <v>0</v>
      </c>
      <c r="H65" s="16">
        <v>0</v>
      </c>
      <c r="I65" s="14">
        <v>0</v>
      </c>
      <c r="J65" s="16">
        <v>0</v>
      </c>
    </row>
    <row r="66" spans="1:10" x14ac:dyDescent="0.25">
      <c r="A66" s="14">
        <v>48</v>
      </c>
      <c r="B66" s="15" t="s">
        <v>128</v>
      </c>
      <c r="C66" s="14">
        <v>0</v>
      </c>
      <c r="D66" s="16">
        <v>0</v>
      </c>
      <c r="E66" s="14">
        <v>0</v>
      </c>
      <c r="F66" s="16">
        <v>0</v>
      </c>
      <c r="G66" s="14">
        <v>0</v>
      </c>
      <c r="H66" s="16">
        <v>0</v>
      </c>
      <c r="I66" s="14">
        <v>0</v>
      </c>
      <c r="J66" s="16">
        <v>0</v>
      </c>
    </row>
    <row r="67" spans="1:10" x14ac:dyDescent="0.25">
      <c r="A67" s="14">
        <v>49</v>
      </c>
      <c r="B67" s="15" t="s">
        <v>129</v>
      </c>
      <c r="C67" s="14">
        <v>0</v>
      </c>
      <c r="D67" s="16">
        <v>0</v>
      </c>
      <c r="E67" s="14">
        <v>0</v>
      </c>
      <c r="F67" s="16">
        <v>0</v>
      </c>
      <c r="G67" s="14">
        <v>0</v>
      </c>
      <c r="H67" s="16">
        <v>0</v>
      </c>
      <c r="I67" s="14">
        <v>0</v>
      </c>
      <c r="J67" s="16">
        <v>0</v>
      </c>
    </row>
    <row r="68" spans="1:10" x14ac:dyDescent="0.25">
      <c r="A68" s="17"/>
      <c r="B68" s="18" t="s">
        <v>130</v>
      </c>
      <c r="C68" s="17">
        <f t="shared" ref="C68:J68" si="5">SUM(C58:C67)</f>
        <v>0</v>
      </c>
      <c r="D68" s="19">
        <f t="shared" si="5"/>
        <v>0</v>
      </c>
      <c r="E68" s="17">
        <f t="shared" si="5"/>
        <v>0</v>
      </c>
      <c r="F68" s="19">
        <f t="shared" si="5"/>
        <v>0</v>
      </c>
      <c r="G68" s="17">
        <f t="shared" si="5"/>
        <v>22</v>
      </c>
      <c r="H68" s="19">
        <f t="shared" si="5"/>
        <v>0.66</v>
      </c>
      <c r="I68" s="17">
        <f t="shared" si="5"/>
        <v>18</v>
      </c>
      <c r="J68" s="19">
        <f t="shared" si="5"/>
        <v>0.64</v>
      </c>
    </row>
    <row r="69" spans="1:10" x14ac:dyDescent="0.25">
      <c r="A69" s="17"/>
      <c r="B69" s="307" t="s">
        <v>131</v>
      </c>
      <c r="C69" s="308"/>
      <c r="D69" s="309"/>
      <c r="E69" s="308"/>
      <c r="F69" s="309"/>
      <c r="G69" s="308"/>
      <c r="H69" s="309"/>
      <c r="I69" s="308"/>
      <c r="J69" s="309"/>
    </row>
    <row r="70" spans="1:10" x14ac:dyDescent="0.25">
      <c r="A70" s="14">
        <v>50</v>
      </c>
      <c r="B70" s="15" t="s">
        <v>132</v>
      </c>
      <c r="C70" s="14">
        <v>0</v>
      </c>
      <c r="D70" s="16">
        <v>0</v>
      </c>
      <c r="E70" s="14">
        <v>0</v>
      </c>
      <c r="F70" s="16">
        <v>0</v>
      </c>
      <c r="G70" s="14">
        <v>0</v>
      </c>
      <c r="H70" s="16">
        <v>0</v>
      </c>
      <c r="I70" s="14">
        <v>0</v>
      </c>
      <c r="J70" s="16">
        <v>0</v>
      </c>
    </row>
    <row r="71" spans="1:10" x14ac:dyDescent="0.25">
      <c r="A71" s="14">
        <v>51</v>
      </c>
      <c r="B71" s="15" t="s">
        <v>133</v>
      </c>
      <c r="C71" s="14">
        <v>0</v>
      </c>
      <c r="D71" s="16">
        <v>0</v>
      </c>
      <c r="E71" s="14">
        <v>0</v>
      </c>
      <c r="F71" s="16">
        <v>0</v>
      </c>
      <c r="G71" s="14">
        <v>0</v>
      </c>
      <c r="H71" s="16">
        <v>0</v>
      </c>
      <c r="I71" s="14">
        <v>0</v>
      </c>
      <c r="J71" s="16">
        <v>0</v>
      </c>
    </row>
    <row r="72" spans="1:10" x14ac:dyDescent="0.25">
      <c r="A72" s="14">
        <v>52</v>
      </c>
      <c r="B72" s="15" t="s">
        <v>134</v>
      </c>
      <c r="C72" s="14">
        <v>0</v>
      </c>
      <c r="D72" s="16">
        <v>0</v>
      </c>
      <c r="E72" s="14">
        <v>0</v>
      </c>
      <c r="F72" s="16">
        <v>0</v>
      </c>
      <c r="G72" s="14">
        <v>0</v>
      </c>
      <c r="H72" s="16">
        <v>0</v>
      </c>
      <c r="I72" s="14">
        <v>0</v>
      </c>
      <c r="J72" s="16">
        <v>0</v>
      </c>
    </row>
    <row r="73" spans="1:10" x14ac:dyDescent="0.25">
      <c r="A73" s="17"/>
      <c r="B73" s="18" t="s">
        <v>135</v>
      </c>
      <c r="C73" s="17">
        <f t="shared" ref="C73:J73" si="6">SUM(C69:C72)</f>
        <v>0</v>
      </c>
      <c r="D73" s="19">
        <f t="shared" si="6"/>
        <v>0</v>
      </c>
      <c r="E73" s="17">
        <f t="shared" si="6"/>
        <v>0</v>
      </c>
      <c r="F73" s="19">
        <f t="shared" si="6"/>
        <v>0</v>
      </c>
      <c r="G73" s="17">
        <f t="shared" si="6"/>
        <v>0</v>
      </c>
      <c r="H73" s="19">
        <f t="shared" si="6"/>
        <v>0</v>
      </c>
      <c r="I73" s="17">
        <f t="shared" si="6"/>
        <v>0</v>
      </c>
      <c r="J73" s="19">
        <f t="shared" si="6"/>
        <v>0</v>
      </c>
    </row>
    <row r="74" spans="1:10" x14ac:dyDescent="0.25">
      <c r="A74" s="17"/>
      <c r="B74" s="18" t="s">
        <v>56</v>
      </c>
      <c r="C74" s="17">
        <f t="shared" ref="C74:J74" si="7">SUM(C50,C53,C57,C68,C73)</f>
        <v>129617</v>
      </c>
      <c r="D74" s="19">
        <f t="shared" si="7"/>
        <v>35868.689999999995</v>
      </c>
      <c r="E74" s="17">
        <f t="shared" si="7"/>
        <v>121130</v>
      </c>
      <c r="F74" s="19">
        <f t="shared" si="7"/>
        <v>33812.81</v>
      </c>
      <c r="G74" s="17">
        <f t="shared" si="7"/>
        <v>443544</v>
      </c>
      <c r="H74" s="19">
        <f t="shared" si="7"/>
        <v>131688.95999999999</v>
      </c>
      <c r="I74" s="17">
        <f t="shared" si="7"/>
        <v>405888</v>
      </c>
      <c r="J74" s="19">
        <f t="shared" si="7"/>
        <v>129245.92</v>
      </c>
    </row>
  </sheetData>
  <mergeCells count="19">
    <mergeCell ref="A1:J1"/>
    <mergeCell ref="A2:J2"/>
    <mergeCell ref="A3:J3"/>
    <mergeCell ref="A4:J4"/>
    <mergeCell ref="G5:H5"/>
    <mergeCell ref="B54:J54"/>
    <mergeCell ref="B58:J58"/>
    <mergeCell ref="B69:J69"/>
    <mergeCell ref="E7:F7"/>
    <mergeCell ref="G7:H7"/>
    <mergeCell ref="I7:J7"/>
    <mergeCell ref="A9:J9"/>
    <mergeCell ref="B23:J23"/>
    <mergeCell ref="B51:J51"/>
    <mergeCell ref="A6:A8"/>
    <mergeCell ref="B6:B8"/>
    <mergeCell ref="C6:F6"/>
    <mergeCell ref="G6:J6"/>
    <mergeCell ref="C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31B2A-FCAD-430B-AB7C-7A0D0A889CD6}">
  <dimension ref="A1:J74"/>
  <sheetViews>
    <sheetView topLeftCell="A43" workbookViewId="0">
      <selection activeCell="P14" sqref="P14"/>
    </sheetView>
  </sheetViews>
  <sheetFormatPr defaultRowHeight="15" x14ac:dyDescent="0.25"/>
  <cols>
    <col min="2" max="2" width="42.5703125" bestFit="1" customWidth="1"/>
  </cols>
  <sheetData>
    <row r="1" spans="1:10" x14ac:dyDescent="0.25">
      <c r="A1" s="314" t="s">
        <v>57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0" x14ac:dyDescent="0.25">
      <c r="A2" s="314" t="s">
        <v>58</v>
      </c>
      <c r="B2" s="314"/>
      <c r="C2" s="314"/>
      <c r="D2" s="314"/>
      <c r="E2" s="314"/>
      <c r="F2" s="314"/>
      <c r="G2" s="314"/>
      <c r="H2" s="314"/>
      <c r="I2" s="314"/>
      <c r="J2" s="314"/>
    </row>
    <row r="3" spans="1:10" x14ac:dyDescent="0.25">
      <c r="A3" s="314" t="s">
        <v>137</v>
      </c>
      <c r="B3" s="314"/>
      <c r="C3" s="314"/>
      <c r="D3" s="314"/>
      <c r="E3" s="314"/>
      <c r="F3" s="314"/>
      <c r="G3" s="314"/>
      <c r="H3" s="314"/>
      <c r="I3" s="314"/>
      <c r="J3" s="314"/>
    </row>
    <row r="4" spans="1:10" x14ac:dyDescent="0.25">
      <c r="A4" s="314" t="s">
        <v>60</v>
      </c>
      <c r="B4" s="314"/>
      <c r="C4" s="314"/>
      <c r="D4" s="314"/>
      <c r="E4" s="314"/>
      <c r="F4" s="314"/>
      <c r="G4" s="314"/>
      <c r="H4" s="314"/>
      <c r="I4" s="314"/>
      <c r="J4" s="314"/>
    </row>
    <row r="5" spans="1:10" x14ac:dyDescent="0.25">
      <c r="A5" s="7"/>
      <c r="B5" s="8"/>
      <c r="C5" s="7"/>
      <c r="D5" s="9"/>
      <c r="E5" s="7"/>
      <c r="F5" s="9"/>
      <c r="G5" s="315" t="s">
        <v>61</v>
      </c>
      <c r="H5" s="315"/>
      <c r="I5" s="10" t="s">
        <v>136</v>
      </c>
      <c r="J5" s="9"/>
    </row>
    <row r="6" spans="1:10" x14ac:dyDescent="0.25">
      <c r="A6" s="316" t="s">
        <v>63</v>
      </c>
      <c r="B6" s="317" t="s">
        <v>64</v>
      </c>
      <c r="C6" s="316" t="s">
        <v>138</v>
      </c>
      <c r="D6" s="316"/>
      <c r="E6" s="316"/>
      <c r="F6" s="316"/>
      <c r="G6" s="316" t="s">
        <v>139</v>
      </c>
      <c r="H6" s="316"/>
      <c r="I6" s="316"/>
      <c r="J6" s="316"/>
    </row>
    <row r="7" spans="1:10" x14ac:dyDescent="0.25">
      <c r="A7" s="316"/>
      <c r="B7" s="317"/>
      <c r="C7" s="316" t="s">
        <v>67</v>
      </c>
      <c r="D7" s="316"/>
      <c r="E7" s="316" t="s">
        <v>68</v>
      </c>
      <c r="F7" s="316"/>
      <c r="G7" s="316" t="s">
        <v>67</v>
      </c>
      <c r="H7" s="316"/>
      <c r="I7" s="316" t="s">
        <v>68</v>
      </c>
      <c r="J7" s="316"/>
    </row>
    <row r="8" spans="1:10" x14ac:dyDescent="0.25">
      <c r="A8" s="316"/>
      <c r="B8" s="317"/>
      <c r="C8" s="11" t="s">
        <v>69</v>
      </c>
      <c r="D8" s="20" t="s">
        <v>70</v>
      </c>
      <c r="E8" s="11" t="s">
        <v>69</v>
      </c>
      <c r="F8" s="20" t="s">
        <v>70</v>
      </c>
      <c r="G8" s="11" t="s">
        <v>69</v>
      </c>
      <c r="H8" s="20" t="s">
        <v>70</v>
      </c>
      <c r="I8" s="11" t="s">
        <v>69</v>
      </c>
      <c r="J8" s="20" t="s">
        <v>70</v>
      </c>
    </row>
    <row r="9" spans="1:10" x14ac:dyDescent="0.25">
      <c r="A9" s="311" t="s">
        <v>71</v>
      </c>
      <c r="B9" s="312"/>
      <c r="C9" s="312"/>
      <c r="D9" s="312"/>
      <c r="E9" s="312"/>
      <c r="F9" s="312"/>
      <c r="G9" s="312"/>
      <c r="H9" s="312"/>
      <c r="I9" s="312"/>
      <c r="J9" s="313"/>
    </row>
    <row r="10" spans="1:10" x14ac:dyDescent="0.25">
      <c r="A10" s="14">
        <v>1</v>
      </c>
      <c r="B10" s="15" t="s">
        <v>72</v>
      </c>
      <c r="C10" s="14">
        <v>2114</v>
      </c>
      <c r="D10" s="16">
        <v>7581.42</v>
      </c>
      <c r="E10" s="14">
        <v>2052</v>
      </c>
      <c r="F10" s="16">
        <v>7354.06</v>
      </c>
      <c r="G10" s="14">
        <v>21496</v>
      </c>
      <c r="H10" s="16">
        <v>49543.64</v>
      </c>
      <c r="I10" s="14">
        <v>20633</v>
      </c>
      <c r="J10" s="16">
        <v>48553.19</v>
      </c>
    </row>
    <row r="11" spans="1:10" x14ac:dyDescent="0.25">
      <c r="A11" s="14">
        <v>2</v>
      </c>
      <c r="B11" s="15" t="s">
        <v>73</v>
      </c>
      <c r="C11" s="14">
        <v>1404</v>
      </c>
      <c r="D11" s="16">
        <v>1335</v>
      </c>
      <c r="E11" s="14">
        <v>1404</v>
      </c>
      <c r="F11" s="16">
        <v>1335</v>
      </c>
      <c r="G11" s="14">
        <v>12607</v>
      </c>
      <c r="H11" s="16">
        <v>36778</v>
      </c>
      <c r="I11" s="14">
        <v>12607</v>
      </c>
      <c r="J11" s="16">
        <v>36778</v>
      </c>
    </row>
    <row r="12" spans="1:10" x14ac:dyDescent="0.25">
      <c r="A12" s="14">
        <v>3</v>
      </c>
      <c r="B12" s="15" t="s">
        <v>74</v>
      </c>
      <c r="C12" s="14">
        <v>3007</v>
      </c>
      <c r="D12" s="16">
        <v>9586.86</v>
      </c>
      <c r="E12" s="14">
        <v>2978</v>
      </c>
      <c r="F12" s="16">
        <v>9507.89</v>
      </c>
      <c r="G12" s="14">
        <v>5321</v>
      </c>
      <c r="H12" s="16">
        <v>11106.85</v>
      </c>
      <c r="I12" s="14">
        <v>5251</v>
      </c>
      <c r="J12" s="16">
        <v>10959.94</v>
      </c>
    </row>
    <row r="13" spans="1:10" x14ac:dyDescent="0.25">
      <c r="A13" s="14">
        <v>4</v>
      </c>
      <c r="B13" s="15" t="s">
        <v>75</v>
      </c>
      <c r="C13" s="14">
        <v>67</v>
      </c>
      <c r="D13" s="16">
        <v>152.69</v>
      </c>
      <c r="E13" s="14">
        <v>67</v>
      </c>
      <c r="F13" s="16">
        <v>152.69</v>
      </c>
      <c r="G13" s="14">
        <v>293</v>
      </c>
      <c r="H13" s="16">
        <v>392.94</v>
      </c>
      <c r="I13" s="14">
        <v>293</v>
      </c>
      <c r="J13" s="16">
        <v>392.94</v>
      </c>
    </row>
    <row r="14" spans="1:10" x14ac:dyDescent="0.25">
      <c r="A14" s="14">
        <v>5</v>
      </c>
      <c r="B14" s="15" t="s">
        <v>76</v>
      </c>
      <c r="C14" s="14">
        <v>179</v>
      </c>
      <c r="D14" s="16">
        <v>9.48</v>
      </c>
      <c r="E14" s="14">
        <v>179</v>
      </c>
      <c r="F14" s="16">
        <v>9.48</v>
      </c>
      <c r="G14" s="14">
        <v>503</v>
      </c>
      <c r="H14" s="16">
        <v>34.35</v>
      </c>
      <c r="I14" s="14">
        <v>503</v>
      </c>
      <c r="J14" s="16">
        <v>34.35</v>
      </c>
    </row>
    <row r="15" spans="1:10" x14ac:dyDescent="0.25">
      <c r="A15" s="14">
        <v>6</v>
      </c>
      <c r="B15" s="15" t="s">
        <v>77</v>
      </c>
      <c r="C15" s="14">
        <v>92</v>
      </c>
      <c r="D15" s="16">
        <v>137.5</v>
      </c>
      <c r="E15" s="14">
        <v>63</v>
      </c>
      <c r="F15" s="16">
        <v>77</v>
      </c>
      <c r="G15" s="14">
        <v>1179</v>
      </c>
      <c r="H15" s="16">
        <v>1537.78</v>
      </c>
      <c r="I15" s="14">
        <v>870</v>
      </c>
      <c r="J15" s="16">
        <v>686.97</v>
      </c>
    </row>
    <row r="16" spans="1:10" x14ac:dyDescent="0.25">
      <c r="A16" s="14">
        <v>7</v>
      </c>
      <c r="B16" s="15" t="s">
        <v>78</v>
      </c>
      <c r="C16" s="14">
        <v>299</v>
      </c>
      <c r="D16" s="16">
        <v>831</v>
      </c>
      <c r="E16" s="14">
        <v>299</v>
      </c>
      <c r="F16" s="16">
        <v>831</v>
      </c>
      <c r="G16" s="14">
        <v>4679</v>
      </c>
      <c r="H16" s="16">
        <v>12667</v>
      </c>
      <c r="I16" s="14">
        <v>4679</v>
      </c>
      <c r="J16" s="16">
        <v>12667</v>
      </c>
    </row>
    <row r="17" spans="1:10" x14ac:dyDescent="0.25">
      <c r="A17" s="14">
        <v>8</v>
      </c>
      <c r="B17" s="15" t="s">
        <v>79</v>
      </c>
      <c r="C17" s="14">
        <v>8</v>
      </c>
      <c r="D17" s="16">
        <v>12</v>
      </c>
      <c r="E17" s="14">
        <v>8</v>
      </c>
      <c r="F17" s="16">
        <v>12</v>
      </c>
      <c r="G17" s="14">
        <v>37</v>
      </c>
      <c r="H17" s="16">
        <v>45.4</v>
      </c>
      <c r="I17" s="14">
        <v>37</v>
      </c>
      <c r="J17" s="16">
        <v>45.4</v>
      </c>
    </row>
    <row r="18" spans="1:10" x14ac:dyDescent="0.25">
      <c r="A18" s="14">
        <v>9</v>
      </c>
      <c r="B18" s="15" t="s">
        <v>80</v>
      </c>
      <c r="C18" s="14">
        <v>0</v>
      </c>
      <c r="D18" s="16">
        <v>0</v>
      </c>
      <c r="E18" s="14">
        <v>0</v>
      </c>
      <c r="F18" s="16">
        <v>0</v>
      </c>
      <c r="G18" s="14">
        <v>6</v>
      </c>
      <c r="H18" s="16">
        <v>22.55</v>
      </c>
      <c r="I18" s="14">
        <v>6</v>
      </c>
      <c r="J18" s="16">
        <v>22.55</v>
      </c>
    </row>
    <row r="19" spans="1:10" x14ac:dyDescent="0.25">
      <c r="A19" s="14">
        <v>10</v>
      </c>
      <c r="B19" s="15" t="s">
        <v>81</v>
      </c>
      <c r="C19" s="14">
        <v>6635</v>
      </c>
      <c r="D19" s="16">
        <v>9594.4500000000007</v>
      </c>
      <c r="E19" s="14">
        <v>6635</v>
      </c>
      <c r="F19" s="16">
        <v>9594.4500000000007</v>
      </c>
      <c r="G19" s="14">
        <v>7547</v>
      </c>
      <c r="H19" s="16">
        <v>14307.79</v>
      </c>
      <c r="I19" s="14">
        <v>7547</v>
      </c>
      <c r="J19" s="16">
        <v>14307.79</v>
      </c>
    </row>
    <row r="20" spans="1:10" x14ac:dyDescent="0.25">
      <c r="A20" s="14">
        <v>11</v>
      </c>
      <c r="B20" s="15" t="s">
        <v>82</v>
      </c>
      <c r="C20" s="14">
        <v>80</v>
      </c>
      <c r="D20" s="16">
        <v>458.25</v>
      </c>
      <c r="E20" s="14">
        <v>80</v>
      </c>
      <c r="F20" s="16">
        <v>458.25</v>
      </c>
      <c r="G20" s="14">
        <v>2553</v>
      </c>
      <c r="H20" s="16">
        <v>3631</v>
      </c>
      <c r="I20" s="14">
        <v>2553</v>
      </c>
      <c r="J20" s="16">
        <v>3631</v>
      </c>
    </row>
    <row r="21" spans="1:10" x14ac:dyDescent="0.25">
      <c r="A21" s="14">
        <v>12</v>
      </c>
      <c r="B21" s="15" t="s">
        <v>83</v>
      </c>
      <c r="C21" s="14">
        <v>45</v>
      </c>
      <c r="D21" s="16">
        <v>137.25</v>
      </c>
      <c r="E21" s="14">
        <v>45</v>
      </c>
      <c r="F21" s="16">
        <v>137.25</v>
      </c>
      <c r="G21" s="14">
        <v>799</v>
      </c>
      <c r="H21" s="16">
        <v>845.03</v>
      </c>
      <c r="I21" s="14">
        <v>799</v>
      </c>
      <c r="J21" s="16">
        <v>845.03</v>
      </c>
    </row>
    <row r="22" spans="1:10" x14ac:dyDescent="0.25">
      <c r="A22" s="17"/>
      <c r="B22" s="18" t="s">
        <v>84</v>
      </c>
      <c r="C22" s="17">
        <f t="shared" ref="C22:J22" si="0">SUM(C10:C21)</f>
        <v>13930</v>
      </c>
      <c r="D22" s="19">
        <f t="shared" si="0"/>
        <v>29835.899999999998</v>
      </c>
      <c r="E22" s="17">
        <f t="shared" si="0"/>
        <v>13810</v>
      </c>
      <c r="F22" s="19">
        <f t="shared" si="0"/>
        <v>29469.07</v>
      </c>
      <c r="G22" s="17">
        <f t="shared" si="0"/>
        <v>57020</v>
      </c>
      <c r="H22" s="19">
        <f t="shared" si="0"/>
        <v>130912.33000000002</v>
      </c>
      <c r="I22" s="17">
        <f t="shared" si="0"/>
        <v>55778</v>
      </c>
      <c r="J22" s="19">
        <f t="shared" si="0"/>
        <v>128924.16</v>
      </c>
    </row>
    <row r="23" spans="1:10" x14ac:dyDescent="0.25">
      <c r="A23" s="17"/>
      <c r="B23" s="307" t="s">
        <v>85</v>
      </c>
      <c r="C23" s="308"/>
      <c r="D23" s="309"/>
      <c r="E23" s="308"/>
      <c r="F23" s="309"/>
      <c r="G23" s="308"/>
      <c r="H23" s="309"/>
      <c r="I23" s="308"/>
      <c r="J23" s="309"/>
    </row>
    <row r="24" spans="1:10" x14ac:dyDescent="0.25">
      <c r="A24" s="14">
        <v>13</v>
      </c>
      <c r="B24" s="15" t="s">
        <v>86</v>
      </c>
      <c r="C24" s="14">
        <v>0</v>
      </c>
      <c r="D24" s="16">
        <v>0</v>
      </c>
      <c r="E24" s="14">
        <v>0</v>
      </c>
      <c r="F24" s="16">
        <v>0</v>
      </c>
      <c r="G24" s="14">
        <v>0</v>
      </c>
      <c r="H24" s="16">
        <v>0</v>
      </c>
      <c r="I24" s="14">
        <v>0</v>
      </c>
      <c r="J24" s="16">
        <v>0</v>
      </c>
    </row>
    <row r="25" spans="1:10" x14ac:dyDescent="0.25">
      <c r="A25" s="14">
        <v>14</v>
      </c>
      <c r="B25" s="15" t="s">
        <v>87</v>
      </c>
      <c r="C25" s="14">
        <v>0</v>
      </c>
      <c r="D25" s="16">
        <v>0</v>
      </c>
      <c r="E25" s="14">
        <v>0</v>
      </c>
      <c r="F25" s="16">
        <v>0</v>
      </c>
      <c r="G25" s="14">
        <v>0</v>
      </c>
      <c r="H25" s="16">
        <v>0</v>
      </c>
      <c r="I25" s="14">
        <v>0</v>
      </c>
      <c r="J25" s="16">
        <v>0</v>
      </c>
    </row>
    <row r="26" spans="1:10" x14ac:dyDescent="0.25">
      <c r="A26" s="14">
        <v>15</v>
      </c>
      <c r="B26" s="15" t="s">
        <v>88</v>
      </c>
      <c r="C26" s="14">
        <v>0</v>
      </c>
      <c r="D26" s="16">
        <v>0</v>
      </c>
      <c r="E26" s="14">
        <v>0</v>
      </c>
      <c r="F26" s="16">
        <v>0</v>
      </c>
      <c r="G26" s="14">
        <v>0</v>
      </c>
      <c r="H26" s="16">
        <v>0</v>
      </c>
      <c r="I26" s="14">
        <v>0</v>
      </c>
      <c r="J26" s="16">
        <v>0</v>
      </c>
    </row>
    <row r="27" spans="1:10" x14ac:dyDescent="0.25">
      <c r="A27" s="14">
        <v>16</v>
      </c>
      <c r="B27" s="15" t="s">
        <v>89</v>
      </c>
      <c r="C27" s="14">
        <v>0</v>
      </c>
      <c r="D27" s="16">
        <v>0</v>
      </c>
      <c r="E27" s="14">
        <v>0</v>
      </c>
      <c r="F27" s="16">
        <v>0</v>
      </c>
      <c r="G27" s="14">
        <v>0</v>
      </c>
      <c r="H27" s="16">
        <v>0</v>
      </c>
      <c r="I27" s="14">
        <v>0</v>
      </c>
      <c r="J27" s="16">
        <v>0</v>
      </c>
    </row>
    <row r="28" spans="1:10" x14ac:dyDescent="0.25">
      <c r="A28" s="14">
        <v>17</v>
      </c>
      <c r="B28" s="15" t="s">
        <v>90</v>
      </c>
      <c r="C28" s="14">
        <v>0</v>
      </c>
      <c r="D28" s="16">
        <v>0</v>
      </c>
      <c r="E28" s="14">
        <v>0</v>
      </c>
      <c r="F28" s="16">
        <v>0</v>
      </c>
      <c r="G28" s="14">
        <v>0</v>
      </c>
      <c r="H28" s="16">
        <v>0</v>
      </c>
      <c r="I28" s="14">
        <v>0</v>
      </c>
      <c r="J28" s="16">
        <v>0</v>
      </c>
    </row>
    <row r="29" spans="1:10" x14ac:dyDescent="0.25">
      <c r="A29" s="14">
        <v>18</v>
      </c>
      <c r="B29" s="15" t="s">
        <v>91</v>
      </c>
      <c r="C29" s="14">
        <v>0</v>
      </c>
      <c r="D29" s="16">
        <v>0</v>
      </c>
      <c r="E29" s="14">
        <v>0</v>
      </c>
      <c r="F29" s="16">
        <v>0</v>
      </c>
      <c r="G29" s="14">
        <v>0</v>
      </c>
      <c r="H29" s="16">
        <v>0</v>
      </c>
      <c r="I29" s="14">
        <v>0</v>
      </c>
      <c r="J29" s="16">
        <v>0</v>
      </c>
    </row>
    <row r="30" spans="1:10" x14ac:dyDescent="0.25">
      <c r="A30" s="14">
        <v>19</v>
      </c>
      <c r="B30" s="15" t="s">
        <v>92</v>
      </c>
      <c r="C30" s="14">
        <v>0</v>
      </c>
      <c r="D30" s="16">
        <v>0</v>
      </c>
      <c r="E30" s="14">
        <v>0</v>
      </c>
      <c r="F30" s="16">
        <v>0</v>
      </c>
      <c r="G30" s="14">
        <v>0</v>
      </c>
      <c r="H30" s="16">
        <v>0</v>
      </c>
      <c r="I30" s="14">
        <v>0</v>
      </c>
      <c r="J30" s="16">
        <v>0</v>
      </c>
    </row>
    <row r="31" spans="1:10" x14ac:dyDescent="0.25">
      <c r="A31" s="14">
        <v>20</v>
      </c>
      <c r="B31" s="15" t="s">
        <v>93</v>
      </c>
      <c r="C31" s="14">
        <v>7690</v>
      </c>
      <c r="D31" s="16">
        <v>26320.23</v>
      </c>
      <c r="E31" s="14">
        <v>7690</v>
      </c>
      <c r="F31" s="16">
        <v>26320.23</v>
      </c>
      <c r="G31" s="14">
        <v>24848</v>
      </c>
      <c r="H31" s="16">
        <v>5605.52</v>
      </c>
      <c r="I31" s="14">
        <v>24848</v>
      </c>
      <c r="J31" s="16">
        <v>5605.52</v>
      </c>
    </row>
    <row r="32" spans="1:10" x14ac:dyDescent="0.25">
      <c r="A32" s="14">
        <v>21</v>
      </c>
      <c r="B32" s="15" t="s">
        <v>94</v>
      </c>
      <c r="C32" s="14">
        <v>5107</v>
      </c>
      <c r="D32" s="16">
        <v>21735.3</v>
      </c>
      <c r="E32" s="14">
        <v>5107</v>
      </c>
      <c r="F32" s="16">
        <v>21735.3</v>
      </c>
      <c r="G32" s="14">
        <v>18316</v>
      </c>
      <c r="H32" s="16">
        <v>44046.57</v>
      </c>
      <c r="I32" s="14">
        <v>18316</v>
      </c>
      <c r="J32" s="16">
        <v>44046.400000000001</v>
      </c>
    </row>
    <row r="33" spans="1:10" x14ac:dyDescent="0.25">
      <c r="A33" s="14">
        <v>22</v>
      </c>
      <c r="B33" s="15" t="s">
        <v>95</v>
      </c>
      <c r="C33" s="14">
        <v>4</v>
      </c>
      <c r="D33" s="16">
        <v>17.37</v>
      </c>
      <c r="E33" s="14">
        <v>4</v>
      </c>
      <c r="F33" s="16">
        <v>17.37</v>
      </c>
      <c r="G33" s="14">
        <v>64</v>
      </c>
      <c r="H33" s="16">
        <v>134.01</v>
      </c>
      <c r="I33" s="14">
        <v>64</v>
      </c>
      <c r="J33" s="16">
        <v>134.01</v>
      </c>
    </row>
    <row r="34" spans="1:10" x14ac:dyDescent="0.25">
      <c r="A34" s="14">
        <v>23</v>
      </c>
      <c r="B34" s="15" t="s">
        <v>96</v>
      </c>
      <c r="C34" s="14">
        <v>0</v>
      </c>
      <c r="D34" s="16">
        <v>0</v>
      </c>
      <c r="E34" s="14">
        <v>0</v>
      </c>
      <c r="F34" s="16">
        <v>0</v>
      </c>
      <c r="G34" s="14">
        <v>0</v>
      </c>
      <c r="H34" s="16">
        <v>0</v>
      </c>
      <c r="I34" s="14">
        <v>0</v>
      </c>
      <c r="J34" s="16">
        <v>0</v>
      </c>
    </row>
    <row r="35" spans="1:10" x14ac:dyDescent="0.25">
      <c r="A35" s="14">
        <v>24</v>
      </c>
      <c r="B35" s="15" t="s">
        <v>97</v>
      </c>
      <c r="C35" s="14">
        <v>0</v>
      </c>
      <c r="D35" s="16">
        <v>0</v>
      </c>
      <c r="E35" s="14">
        <v>0</v>
      </c>
      <c r="F35" s="16">
        <v>0</v>
      </c>
      <c r="G35" s="14">
        <v>0</v>
      </c>
      <c r="H35" s="16">
        <v>0</v>
      </c>
      <c r="I35" s="14">
        <v>0</v>
      </c>
      <c r="J35" s="16">
        <v>0</v>
      </c>
    </row>
    <row r="36" spans="1:10" x14ac:dyDescent="0.25">
      <c r="A36" s="14">
        <v>25</v>
      </c>
      <c r="B36" s="15" t="s">
        <v>98</v>
      </c>
      <c r="C36" s="14">
        <v>0</v>
      </c>
      <c r="D36" s="16">
        <v>0</v>
      </c>
      <c r="E36" s="14">
        <v>0</v>
      </c>
      <c r="F36" s="16">
        <v>0</v>
      </c>
      <c r="G36" s="14">
        <v>0</v>
      </c>
      <c r="H36" s="16">
        <v>0</v>
      </c>
      <c r="I36" s="14">
        <v>0</v>
      </c>
      <c r="J36" s="16">
        <v>0</v>
      </c>
    </row>
    <row r="37" spans="1:10" x14ac:dyDescent="0.25">
      <c r="A37" s="14">
        <v>26</v>
      </c>
      <c r="B37" s="15" t="s">
        <v>99</v>
      </c>
      <c r="C37" s="14">
        <v>0</v>
      </c>
      <c r="D37" s="16">
        <v>0</v>
      </c>
      <c r="E37" s="14">
        <v>0</v>
      </c>
      <c r="F37" s="16">
        <v>0</v>
      </c>
      <c r="G37" s="14">
        <v>0</v>
      </c>
      <c r="H37" s="16">
        <v>0</v>
      </c>
      <c r="I37" s="14">
        <v>0</v>
      </c>
      <c r="J37" s="16">
        <v>0</v>
      </c>
    </row>
    <row r="38" spans="1:10" x14ac:dyDescent="0.25">
      <c r="A38" s="14">
        <v>27</v>
      </c>
      <c r="B38" s="15" t="s">
        <v>100</v>
      </c>
      <c r="C38" s="14">
        <v>0</v>
      </c>
      <c r="D38" s="16">
        <v>0</v>
      </c>
      <c r="E38" s="14">
        <v>0</v>
      </c>
      <c r="F38" s="16">
        <v>0</v>
      </c>
      <c r="G38" s="14">
        <v>0</v>
      </c>
      <c r="H38" s="16">
        <v>0</v>
      </c>
      <c r="I38" s="14">
        <v>0</v>
      </c>
      <c r="J38" s="16">
        <v>0</v>
      </c>
    </row>
    <row r="39" spans="1:10" x14ac:dyDescent="0.25">
      <c r="A39" s="14">
        <v>28</v>
      </c>
      <c r="B39" s="15" t="s">
        <v>101</v>
      </c>
      <c r="C39" s="14">
        <v>0</v>
      </c>
      <c r="D39" s="16">
        <v>0</v>
      </c>
      <c r="E39" s="14">
        <v>0</v>
      </c>
      <c r="F39" s="16">
        <v>0</v>
      </c>
      <c r="G39" s="14">
        <v>0</v>
      </c>
      <c r="H39" s="16">
        <v>0</v>
      </c>
      <c r="I39" s="14">
        <v>0</v>
      </c>
      <c r="J39" s="16">
        <v>0</v>
      </c>
    </row>
    <row r="40" spans="1:10" x14ac:dyDescent="0.25">
      <c r="A40" s="14">
        <v>29</v>
      </c>
      <c r="B40" s="15" t="s">
        <v>102</v>
      </c>
      <c r="C40" s="14">
        <v>0</v>
      </c>
      <c r="D40" s="16">
        <v>0</v>
      </c>
      <c r="E40" s="14">
        <v>0</v>
      </c>
      <c r="F40" s="16">
        <v>0</v>
      </c>
      <c r="G40" s="14">
        <v>0</v>
      </c>
      <c r="H40" s="16">
        <v>0</v>
      </c>
      <c r="I40" s="14">
        <v>0</v>
      </c>
      <c r="J40" s="16">
        <v>0</v>
      </c>
    </row>
    <row r="41" spans="1:10" x14ac:dyDescent="0.25">
      <c r="A41" s="14">
        <v>30</v>
      </c>
      <c r="B41" s="15" t="s">
        <v>103</v>
      </c>
      <c r="C41" s="14">
        <v>0</v>
      </c>
      <c r="D41" s="16">
        <v>0</v>
      </c>
      <c r="E41" s="14">
        <v>0</v>
      </c>
      <c r="F41" s="16">
        <v>0</v>
      </c>
      <c r="G41" s="14">
        <v>0</v>
      </c>
      <c r="H41" s="16">
        <v>0</v>
      </c>
      <c r="I41" s="14">
        <v>0</v>
      </c>
      <c r="J41" s="16">
        <v>0</v>
      </c>
    </row>
    <row r="42" spans="1:10" x14ac:dyDescent="0.25">
      <c r="A42" s="14">
        <v>31</v>
      </c>
      <c r="B42" s="15" t="s">
        <v>104</v>
      </c>
      <c r="C42" s="14">
        <v>0</v>
      </c>
      <c r="D42" s="16">
        <v>0</v>
      </c>
      <c r="E42" s="14">
        <v>0</v>
      </c>
      <c r="F42" s="16">
        <v>0</v>
      </c>
      <c r="G42" s="14">
        <v>0</v>
      </c>
      <c r="H42" s="16">
        <v>0</v>
      </c>
      <c r="I42" s="14">
        <v>0</v>
      </c>
      <c r="J42" s="16">
        <v>0</v>
      </c>
    </row>
    <row r="43" spans="1:10" x14ac:dyDescent="0.25">
      <c r="A43" s="14">
        <v>32</v>
      </c>
      <c r="B43" s="15" t="s">
        <v>105</v>
      </c>
      <c r="C43" s="14">
        <v>0</v>
      </c>
      <c r="D43" s="16">
        <v>0</v>
      </c>
      <c r="E43" s="14">
        <v>0</v>
      </c>
      <c r="F43" s="16">
        <v>0</v>
      </c>
      <c r="G43" s="14">
        <v>0</v>
      </c>
      <c r="H43" s="16">
        <v>0</v>
      </c>
      <c r="I43" s="14">
        <v>0</v>
      </c>
      <c r="J43" s="16">
        <v>0</v>
      </c>
    </row>
    <row r="44" spans="1:10" x14ac:dyDescent="0.25">
      <c r="A44" s="14">
        <v>33</v>
      </c>
      <c r="B44" s="15" t="s">
        <v>106</v>
      </c>
      <c r="C44" s="14">
        <v>0</v>
      </c>
      <c r="D44" s="16">
        <v>0</v>
      </c>
      <c r="E44" s="14">
        <v>0</v>
      </c>
      <c r="F44" s="16">
        <v>0</v>
      </c>
      <c r="G44" s="14">
        <v>0</v>
      </c>
      <c r="H44" s="16">
        <v>0</v>
      </c>
      <c r="I44" s="14">
        <v>0</v>
      </c>
      <c r="J44" s="16">
        <v>0</v>
      </c>
    </row>
    <row r="45" spans="1:10" x14ac:dyDescent="0.25">
      <c r="A45" s="14">
        <v>34</v>
      </c>
      <c r="B45" s="15" t="s">
        <v>107</v>
      </c>
      <c r="C45" s="14">
        <v>0</v>
      </c>
      <c r="D45" s="16">
        <v>0</v>
      </c>
      <c r="E45" s="14">
        <v>0</v>
      </c>
      <c r="F45" s="16">
        <v>0</v>
      </c>
      <c r="G45" s="14">
        <v>0</v>
      </c>
      <c r="H45" s="16">
        <v>0</v>
      </c>
      <c r="I45" s="14">
        <v>0</v>
      </c>
      <c r="J45" s="16">
        <v>0</v>
      </c>
    </row>
    <row r="46" spans="1:10" x14ac:dyDescent="0.25">
      <c r="A46" s="14">
        <v>35</v>
      </c>
      <c r="B46" s="15" t="s">
        <v>108</v>
      </c>
      <c r="C46" s="14">
        <v>0</v>
      </c>
      <c r="D46" s="16">
        <v>0</v>
      </c>
      <c r="E46" s="14">
        <v>0</v>
      </c>
      <c r="F46" s="16">
        <v>0</v>
      </c>
      <c r="G46" s="14">
        <v>0</v>
      </c>
      <c r="H46" s="16">
        <v>0</v>
      </c>
      <c r="I46" s="14">
        <v>0</v>
      </c>
      <c r="J46" s="16">
        <v>0</v>
      </c>
    </row>
    <row r="47" spans="1:10" x14ac:dyDescent="0.25">
      <c r="A47" s="14">
        <v>36</v>
      </c>
      <c r="B47" s="15" t="s">
        <v>109</v>
      </c>
      <c r="C47" s="14">
        <v>0</v>
      </c>
      <c r="D47" s="16">
        <v>0</v>
      </c>
      <c r="E47" s="14">
        <v>0</v>
      </c>
      <c r="F47" s="16">
        <v>0</v>
      </c>
      <c r="G47" s="14">
        <v>0</v>
      </c>
      <c r="H47" s="16">
        <v>0</v>
      </c>
      <c r="I47" s="14">
        <v>0</v>
      </c>
      <c r="J47" s="16">
        <v>0</v>
      </c>
    </row>
    <row r="48" spans="1:10" x14ac:dyDescent="0.25">
      <c r="A48" s="14">
        <v>37</v>
      </c>
      <c r="B48" s="15" t="s">
        <v>110</v>
      </c>
      <c r="C48" s="14">
        <v>0</v>
      </c>
      <c r="D48" s="16">
        <v>0</v>
      </c>
      <c r="E48" s="14">
        <v>0</v>
      </c>
      <c r="F48" s="16">
        <v>0</v>
      </c>
      <c r="G48" s="14">
        <v>0</v>
      </c>
      <c r="H48" s="16">
        <v>0</v>
      </c>
      <c r="I48" s="14">
        <v>0</v>
      </c>
      <c r="J48" s="16">
        <v>0</v>
      </c>
    </row>
    <row r="49" spans="1:10" x14ac:dyDescent="0.25">
      <c r="A49" s="17"/>
      <c r="B49" s="18" t="s">
        <v>111</v>
      </c>
      <c r="C49" s="17">
        <f t="shared" ref="C49:J49" si="1">SUM(C23:C48)</f>
        <v>12801</v>
      </c>
      <c r="D49" s="19">
        <f t="shared" si="1"/>
        <v>48072.9</v>
      </c>
      <c r="E49" s="17">
        <f t="shared" si="1"/>
        <v>12801</v>
      </c>
      <c r="F49" s="19">
        <f t="shared" si="1"/>
        <v>48072.9</v>
      </c>
      <c r="G49" s="17">
        <f t="shared" si="1"/>
        <v>43228</v>
      </c>
      <c r="H49" s="19">
        <f t="shared" si="1"/>
        <v>49786.1</v>
      </c>
      <c r="I49" s="17">
        <f t="shared" si="1"/>
        <v>43228</v>
      </c>
      <c r="J49" s="19">
        <f t="shared" si="1"/>
        <v>49785.93</v>
      </c>
    </row>
    <row r="50" spans="1:10" x14ac:dyDescent="0.25">
      <c r="A50" s="17"/>
      <c r="B50" s="18" t="s">
        <v>112</v>
      </c>
      <c r="C50" s="17">
        <f t="shared" ref="C50:J50" si="2">SUM(C22,C49)</f>
        <v>26731</v>
      </c>
      <c r="D50" s="19">
        <f t="shared" si="2"/>
        <v>77908.800000000003</v>
      </c>
      <c r="E50" s="17">
        <f t="shared" si="2"/>
        <v>26611</v>
      </c>
      <c r="F50" s="19">
        <f t="shared" si="2"/>
        <v>77541.97</v>
      </c>
      <c r="G50" s="17">
        <f t="shared" si="2"/>
        <v>100248</v>
      </c>
      <c r="H50" s="19">
        <f t="shared" si="2"/>
        <v>180698.43000000002</v>
      </c>
      <c r="I50" s="17">
        <f t="shared" si="2"/>
        <v>99006</v>
      </c>
      <c r="J50" s="19">
        <f t="shared" si="2"/>
        <v>178710.09</v>
      </c>
    </row>
    <row r="51" spans="1:10" x14ac:dyDescent="0.25">
      <c r="A51" s="17"/>
      <c r="B51" s="307" t="s">
        <v>113</v>
      </c>
      <c r="C51" s="308"/>
      <c r="D51" s="309"/>
      <c r="E51" s="308"/>
      <c r="F51" s="309"/>
      <c r="G51" s="308"/>
      <c r="H51" s="309"/>
      <c r="I51" s="308"/>
      <c r="J51" s="309"/>
    </row>
    <row r="52" spans="1:10" x14ac:dyDescent="0.25">
      <c r="A52" s="14">
        <v>38</v>
      </c>
      <c r="B52" s="15" t="s">
        <v>114</v>
      </c>
      <c r="C52" s="14">
        <v>19315</v>
      </c>
      <c r="D52" s="16">
        <v>26569.94</v>
      </c>
      <c r="E52" s="14">
        <v>19315</v>
      </c>
      <c r="F52" s="16">
        <v>26569.94</v>
      </c>
      <c r="G52" s="14">
        <v>38431</v>
      </c>
      <c r="H52" s="16">
        <v>55252.72</v>
      </c>
      <c r="I52" s="14">
        <v>38431</v>
      </c>
      <c r="J52" s="16">
        <v>55252.72</v>
      </c>
    </row>
    <row r="53" spans="1:10" x14ac:dyDescent="0.25">
      <c r="A53" s="17"/>
      <c r="B53" s="18" t="s">
        <v>115</v>
      </c>
      <c r="C53" s="17">
        <f t="shared" ref="C53:J53" si="3">SUM(C51:C52)</f>
        <v>19315</v>
      </c>
      <c r="D53" s="19">
        <f t="shared" si="3"/>
        <v>26569.94</v>
      </c>
      <c r="E53" s="17">
        <f t="shared" si="3"/>
        <v>19315</v>
      </c>
      <c r="F53" s="19">
        <f t="shared" si="3"/>
        <v>26569.94</v>
      </c>
      <c r="G53" s="17">
        <f t="shared" si="3"/>
        <v>38431</v>
      </c>
      <c r="H53" s="19">
        <f t="shared" si="3"/>
        <v>55252.72</v>
      </c>
      <c r="I53" s="17">
        <f t="shared" si="3"/>
        <v>38431</v>
      </c>
      <c r="J53" s="19">
        <f t="shared" si="3"/>
        <v>55252.72</v>
      </c>
    </row>
    <row r="54" spans="1:10" x14ac:dyDescent="0.25">
      <c r="A54" s="17"/>
      <c r="B54" s="307" t="s">
        <v>116</v>
      </c>
      <c r="C54" s="308"/>
      <c r="D54" s="309"/>
      <c r="E54" s="308"/>
      <c r="F54" s="309"/>
      <c r="G54" s="308"/>
      <c r="H54" s="309"/>
      <c r="I54" s="308"/>
      <c r="J54" s="309"/>
    </row>
    <row r="55" spans="1:10" x14ac:dyDescent="0.25">
      <c r="A55" s="14">
        <v>39</v>
      </c>
      <c r="B55" s="15" t="s">
        <v>117</v>
      </c>
      <c r="C55" s="14">
        <v>89897</v>
      </c>
      <c r="D55" s="16">
        <v>61308.34</v>
      </c>
      <c r="E55" s="14">
        <v>86074</v>
      </c>
      <c r="F55" s="16">
        <v>52671.95</v>
      </c>
      <c r="G55" s="14">
        <v>9294</v>
      </c>
      <c r="H55" s="16">
        <v>6514.83</v>
      </c>
      <c r="I55" s="14">
        <v>8505</v>
      </c>
      <c r="J55" s="16">
        <v>5750.72</v>
      </c>
    </row>
    <row r="56" spans="1:10" x14ac:dyDescent="0.25">
      <c r="A56" s="14">
        <v>40</v>
      </c>
      <c r="B56" s="15" t="s">
        <v>118</v>
      </c>
      <c r="C56" s="14">
        <v>0</v>
      </c>
      <c r="D56" s="16">
        <v>0</v>
      </c>
      <c r="E56" s="14">
        <v>0</v>
      </c>
      <c r="F56" s="16">
        <v>0</v>
      </c>
      <c r="G56" s="14">
        <v>0</v>
      </c>
      <c r="H56" s="16">
        <v>0</v>
      </c>
      <c r="I56" s="14">
        <v>0</v>
      </c>
      <c r="J56" s="16">
        <v>0</v>
      </c>
    </row>
    <row r="57" spans="1:10" x14ac:dyDescent="0.25">
      <c r="A57" s="17"/>
      <c r="B57" s="18" t="s">
        <v>119</v>
      </c>
      <c r="C57" s="17">
        <f t="shared" ref="C57:J57" si="4">SUM(C54:C56)</f>
        <v>89897</v>
      </c>
      <c r="D57" s="19">
        <f t="shared" si="4"/>
        <v>61308.34</v>
      </c>
      <c r="E57" s="17">
        <f t="shared" si="4"/>
        <v>86074</v>
      </c>
      <c r="F57" s="19">
        <f t="shared" si="4"/>
        <v>52671.95</v>
      </c>
      <c r="G57" s="17">
        <f t="shared" si="4"/>
        <v>9294</v>
      </c>
      <c r="H57" s="19">
        <f t="shared" si="4"/>
        <v>6514.83</v>
      </c>
      <c r="I57" s="17">
        <f t="shared" si="4"/>
        <v>8505</v>
      </c>
      <c r="J57" s="19">
        <f t="shared" si="4"/>
        <v>5750.72</v>
      </c>
    </row>
    <row r="58" spans="1:10" x14ac:dyDescent="0.25">
      <c r="A58" s="17"/>
      <c r="B58" s="307" t="s">
        <v>120</v>
      </c>
      <c r="C58" s="308"/>
      <c r="D58" s="309"/>
      <c r="E58" s="308"/>
      <c r="F58" s="309"/>
      <c r="G58" s="308"/>
      <c r="H58" s="309"/>
      <c r="I58" s="308"/>
      <c r="J58" s="309"/>
    </row>
    <row r="59" spans="1:10" x14ac:dyDescent="0.25">
      <c r="A59" s="14">
        <v>41</v>
      </c>
      <c r="B59" s="15" t="s">
        <v>121</v>
      </c>
      <c r="C59" s="14">
        <v>0</v>
      </c>
      <c r="D59" s="16">
        <v>0</v>
      </c>
      <c r="E59" s="14">
        <v>0</v>
      </c>
      <c r="F59" s="16">
        <v>0</v>
      </c>
      <c r="G59" s="14">
        <v>0</v>
      </c>
      <c r="H59" s="16">
        <v>0</v>
      </c>
      <c r="I59" s="14">
        <v>0</v>
      </c>
      <c r="J59" s="16">
        <v>0</v>
      </c>
    </row>
    <row r="60" spans="1:10" x14ac:dyDescent="0.25">
      <c r="A60" s="14">
        <v>42</v>
      </c>
      <c r="B60" s="15" t="s">
        <v>122</v>
      </c>
      <c r="C60" s="14">
        <v>0</v>
      </c>
      <c r="D60" s="16">
        <v>0</v>
      </c>
      <c r="E60" s="14">
        <v>0</v>
      </c>
      <c r="F60" s="16">
        <v>0</v>
      </c>
      <c r="G60" s="14">
        <v>0</v>
      </c>
      <c r="H60" s="16">
        <v>0</v>
      </c>
      <c r="I60" s="14">
        <v>0</v>
      </c>
      <c r="J60" s="16">
        <v>0</v>
      </c>
    </row>
    <row r="61" spans="1:10" x14ac:dyDescent="0.25">
      <c r="A61" s="14">
        <v>43</v>
      </c>
      <c r="B61" s="15" t="s">
        <v>123</v>
      </c>
      <c r="C61" s="14">
        <v>0</v>
      </c>
      <c r="D61" s="16">
        <v>0</v>
      </c>
      <c r="E61" s="14">
        <v>0</v>
      </c>
      <c r="F61" s="16">
        <v>0</v>
      </c>
      <c r="G61" s="14">
        <v>0</v>
      </c>
      <c r="H61" s="16">
        <v>0</v>
      </c>
      <c r="I61" s="14">
        <v>0</v>
      </c>
      <c r="J61" s="16">
        <v>0</v>
      </c>
    </row>
    <row r="62" spans="1:10" x14ac:dyDescent="0.25">
      <c r="A62" s="14">
        <v>44</v>
      </c>
      <c r="B62" s="15" t="s">
        <v>124</v>
      </c>
      <c r="C62" s="14">
        <v>0</v>
      </c>
      <c r="D62" s="16">
        <v>0</v>
      </c>
      <c r="E62" s="14">
        <v>0</v>
      </c>
      <c r="F62" s="16">
        <v>0</v>
      </c>
      <c r="G62" s="14">
        <v>0</v>
      </c>
      <c r="H62" s="16">
        <v>0</v>
      </c>
      <c r="I62" s="14">
        <v>0</v>
      </c>
      <c r="J62" s="16">
        <v>0</v>
      </c>
    </row>
    <row r="63" spans="1:10" x14ac:dyDescent="0.25">
      <c r="A63" s="14">
        <v>45</v>
      </c>
      <c r="B63" s="15" t="s">
        <v>125</v>
      </c>
      <c r="C63" s="14">
        <v>0</v>
      </c>
      <c r="D63" s="16">
        <v>0</v>
      </c>
      <c r="E63" s="14">
        <v>0</v>
      </c>
      <c r="F63" s="16">
        <v>0</v>
      </c>
      <c r="G63" s="14">
        <v>0</v>
      </c>
      <c r="H63" s="16">
        <v>0</v>
      </c>
      <c r="I63" s="14">
        <v>0</v>
      </c>
      <c r="J63" s="16">
        <v>0</v>
      </c>
    </row>
    <row r="64" spans="1:10" x14ac:dyDescent="0.25">
      <c r="A64" s="14">
        <v>46</v>
      </c>
      <c r="B64" s="15" t="s">
        <v>126</v>
      </c>
      <c r="C64" s="14">
        <v>0</v>
      </c>
      <c r="D64" s="16">
        <v>0</v>
      </c>
      <c r="E64" s="14">
        <v>0</v>
      </c>
      <c r="F64" s="16">
        <v>0</v>
      </c>
      <c r="G64" s="14">
        <v>0</v>
      </c>
      <c r="H64" s="16">
        <v>0</v>
      </c>
      <c r="I64" s="14">
        <v>0</v>
      </c>
      <c r="J64" s="16">
        <v>0</v>
      </c>
    </row>
    <row r="65" spans="1:10" x14ac:dyDescent="0.25">
      <c r="A65" s="14">
        <v>47</v>
      </c>
      <c r="B65" s="15" t="s">
        <v>127</v>
      </c>
      <c r="C65" s="14">
        <v>0</v>
      </c>
      <c r="D65" s="16">
        <v>0</v>
      </c>
      <c r="E65" s="14">
        <v>0</v>
      </c>
      <c r="F65" s="16">
        <v>0</v>
      </c>
      <c r="G65" s="14">
        <v>0</v>
      </c>
      <c r="H65" s="16">
        <v>0</v>
      </c>
      <c r="I65" s="14">
        <v>0</v>
      </c>
      <c r="J65" s="16">
        <v>0</v>
      </c>
    </row>
    <row r="66" spans="1:10" x14ac:dyDescent="0.25">
      <c r="A66" s="14">
        <v>48</v>
      </c>
      <c r="B66" s="15" t="s">
        <v>128</v>
      </c>
      <c r="C66" s="14">
        <v>0</v>
      </c>
      <c r="D66" s="16">
        <v>0</v>
      </c>
      <c r="E66" s="14">
        <v>0</v>
      </c>
      <c r="F66" s="16">
        <v>0</v>
      </c>
      <c r="G66" s="14">
        <v>0</v>
      </c>
      <c r="H66" s="16">
        <v>0</v>
      </c>
      <c r="I66" s="14">
        <v>0</v>
      </c>
      <c r="J66" s="16">
        <v>0</v>
      </c>
    </row>
    <row r="67" spans="1:10" x14ac:dyDescent="0.25">
      <c r="A67" s="14">
        <v>49</v>
      </c>
      <c r="B67" s="15" t="s">
        <v>129</v>
      </c>
      <c r="C67" s="14">
        <v>0</v>
      </c>
      <c r="D67" s="16">
        <v>0</v>
      </c>
      <c r="E67" s="14">
        <v>0</v>
      </c>
      <c r="F67" s="16">
        <v>0</v>
      </c>
      <c r="G67" s="14">
        <v>0</v>
      </c>
      <c r="H67" s="16">
        <v>0</v>
      </c>
      <c r="I67" s="14">
        <v>0</v>
      </c>
      <c r="J67" s="16">
        <v>0</v>
      </c>
    </row>
    <row r="68" spans="1:10" x14ac:dyDescent="0.25">
      <c r="A68" s="17"/>
      <c r="B68" s="18" t="s">
        <v>130</v>
      </c>
      <c r="C68" s="17">
        <f t="shared" ref="C68:J68" si="5">SUM(C58:C67)</f>
        <v>0</v>
      </c>
      <c r="D68" s="19">
        <f t="shared" si="5"/>
        <v>0</v>
      </c>
      <c r="E68" s="17">
        <f t="shared" si="5"/>
        <v>0</v>
      </c>
      <c r="F68" s="19">
        <f t="shared" si="5"/>
        <v>0</v>
      </c>
      <c r="G68" s="17">
        <f t="shared" si="5"/>
        <v>0</v>
      </c>
      <c r="H68" s="19">
        <f t="shared" si="5"/>
        <v>0</v>
      </c>
      <c r="I68" s="17">
        <f t="shared" si="5"/>
        <v>0</v>
      </c>
      <c r="J68" s="19">
        <f t="shared" si="5"/>
        <v>0</v>
      </c>
    </row>
    <row r="69" spans="1:10" x14ac:dyDescent="0.25">
      <c r="A69" s="17"/>
      <c r="B69" s="307" t="s">
        <v>131</v>
      </c>
      <c r="C69" s="308"/>
      <c r="D69" s="309"/>
      <c r="E69" s="308"/>
      <c r="F69" s="309"/>
      <c r="G69" s="308"/>
      <c r="H69" s="309"/>
      <c r="I69" s="308"/>
      <c r="J69" s="309"/>
    </row>
    <row r="70" spans="1:10" x14ac:dyDescent="0.25">
      <c r="A70" s="14">
        <v>50</v>
      </c>
      <c r="B70" s="15" t="s">
        <v>132</v>
      </c>
      <c r="C70" s="14">
        <v>0</v>
      </c>
      <c r="D70" s="16">
        <v>0</v>
      </c>
      <c r="E70" s="14">
        <v>0</v>
      </c>
      <c r="F70" s="16">
        <v>0</v>
      </c>
      <c r="G70" s="14">
        <v>0</v>
      </c>
      <c r="H70" s="16">
        <v>0</v>
      </c>
      <c r="I70" s="14">
        <v>0</v>
      </c>
      <c r="J70" s="16">
        <v>0</v>
      </c>
    </row>
    <row r="71" spans="1:10" x14ac:dyDescent="0.25">
      <c r="A71" s="14">
        <v>51</v>
      </c>
      <c r="B71" s="15" t="s">
        <v>133</v>
      </c>
      <c r="C71" s="14">
        <v>0</v>
      </c>
      <c r="D71" s="16">
        <v>0</v>
      </c>
      <c r="E71" s="14">
        <v>0</v>
      </c>
      <c r="F71" s="16">
        <v>0</v>
      </c>
      <c r="G71" s="14">
        <v>0</v>
      </c>
      <c r="H71" s="16">
        <v>0</v>
      </c>
      <c r="I71" s="14">
        <v>0</v>
      </c>
      <c r="J71" s="16">
        <v>0</v>
      </c>
    </row>
    <row r="72" spans="1:10" x14ac:dyDescent="0.25">
      <c r="A72" s="14">
        <v>52</v>
      </c>
      <c r="B72" s="15" t="s">
        <v>134</v>
      </c>
      <c r="C72" s="14">
        <v>0</v>
      </c>
      <c r="D72" s="16">
        <v>0</v>
      </c>
      <c r="E72" s="14">
        <v>0</v>
      </c>
      <c r="F72" s="16">
        <v>0</v>
      </c>
      <c r="G72" s="14">
        <v>0</v>
      </c>
      <c r="H72" s="16">
        <v>0</v>
      </c>
      <c r="I72" s="14">
        <v>0</v>
      </c>
      <c r="J72" s="16">
        <v>0</v>
      </c>
    </row>
    <row r="73" spans="1:10" x14ac:dyDescent="0.25">
      <c r="A73" s="17"/>
      <c r="B73" s="18" t="s">
        <v>135</v>
      </c>
      <c r="C73" s="17">
        <f t="shared" ref="C73:J73" si="6">SUM(C69:C72)</f>
        <v>0</v>
      </c>
      <c r="D73" s="19">
        <f t="shared" si="6"/>
        <v>0</v>
      </c>
      <c r="E73" s="17">
        <f t="shared" si="6"/>
        <v>0</v>
      </c>
      <c r="F73" s="19">
        <f t="shared" si="6"/>
        <v>0</v>
      </c>
      <c r="G73" s="17">
        <f t="shared" si="6"/>
        <v>0</v>
      </c>
      <c r="H73" s="19">
        <f t="shared" si="6"/>
        <v>0</v>
      </c>
      <c r="I73" s="17">
        <f t="shared" si="6"/>
        <v>0</v>
      </c>
      <c r="J73" s="19">
        <f t="shared" si="6"/>
        <v>0</v>
      </c>
    </row>
    <row r="74" spans="1:10" x14ac:dyDescent="0.25">
      <c r="A74" s="17"/>
      <c r="B74" s="18" t="s">
        <v>56</v>
      </c>
      <c r="C74" s="17">
        <f t="shared" ref="C74:J74" si="7">SUM(C50,C53,C57,C68,C73)</f>
        <v>135943</v>
      </c>
      <c r="D74" s="19">
        <f t="shared" si="7"/>
        <v>165787.08000000002</v>
      </c>
      <c r="E74" s="17">
        <f t="shared" si="7"/>
        <v>132000</v>
      </c>
      <c r="F74" s="19">
        <f t="shared" si="7"/>
        <v>156783.85999999999</v>
      </c>
      <c r="G74" s="17">
        <f t="shared" si="7"/>
        <v>147973</v>
      </c>
      <c r="H74" s="19">
        <f t="shared" si="7"/>
        <v>242465.98</v>
      </c>
      <c r="I74" s="17">
        <f t="shared" si="7"/>
        <v>145942</v>
      </c>
      <c r="J74" s="19">
        <f t="shared" si="7"/>
        <v>239713.53</v>
      </c>
    </row>
  </sheetData>
  <mergeCells count="19">
    <mergeCell ref="A1:J1"/>
    <mergeCell ref="A2:J2"/>
    <mergeCell ref="A3:J3"/>
    <mergeCell ref="A4:J4"/>
    <mergeCell ref="G5:H5"/>
    <mergeCell ref="B54:J54"/>
    <mergeCell ref="B58:J58"/>
    <mergeCell ref="B69:J69"/>
    <mergeCell ref="E7:F7"/>
    <mergeCell ref="G7:H7"/>
    <mergeCell ref="I7:J7"/>
    <mergeCell ref="A9:J9"/>
    <mergeCell ref="B23:J23"/>
    <mergeCell ref="B51:J51"/>
    <mergeCell ref="A6:A8"/>
    <mergeCell ref="B6:B8"/>
    <mergeCell ref="C6:F6"/>
    <mergeCell ref="G6:J6"/>
    <mergeCell ref="C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B75B-AD5D-45A9-A791-5B271B6D896A}">
  <dimension ref="A1:K35"/>
  <sheetViews>
    <sheetView workbookViewId="0">
      <selection activeCell="L25" sqref="L25"/>
    </sheetView>
  </sheetViews>
  <sheetFormatPr defaultRowHeight="15" x14ac:dyDescent="0.25"/>
  <cols>
    <col min="2" max="2" width="53.85546875" bestFit="1" customWidth="1"/>
    <col min="3" max="3" width="10.28515625" bestFit="1" customWidth="1"/>
    <col min="4" max="4" width="31.28515625" bestFit="1" customWidth="1"/>
    <col min="5" max="5" width="15.140625" bestFit="1" customWidth="1"/>
    <col min="6" max="6" width="13.5703125" bestFit="1" customWidth="1"/>
    <col min="7" max="7" width="26.28515625" customWidth="1"/>
    <col min="8" max="10" width="12.140625" bestFit="1" customWidth="1"/>
    <col min="11" max="11" width="53.28515625" bestFit="1" customWidth="1"/>
  </cols>
  <sheetData>
    <row r="1" spans="1:11" ht="28.5" x14ac:dyDescent="0.45">
      <c r="A1" s="320" t="s">
        <v>140</v>
      </c>
      <c r="B1" s="321"/>
      <c r="C1" s="321"/>
      <c r="D1" s="321"/>
      <c r="E1" s="321"/>
      <c r="F1" s="321"/>
      <c r="G1" s="321"/>
      <c r="H1" s="321"/>
      <c r="I1" s="321"/>
      <c r="J1" s="321"/>
      <c r="K1" s="322"/>
    </row>
    <row r="2" spans="1:11" ht="21" x14ac:dyDescent="0.25">
      <c r="A2" s="323" t="s">
        <v>141</v>
      </c>
      <c r="B2" s="325" t="s">
        <v>3</v>
      </c>
      <c r="C2" s="325" t="s">
        <v>142</v>
      </c>
      <c r="D2" s="325" t="s">
        <v>143</v>
      </c>
      <c r="E2" s="325" t="s">
        <v>144</v>
      </c>
      <c r="F2" s="325" t="s">
        <v>145</v>
      </c>
      <c r="G2" s="325" t="s">
        <v>146</v>
      </c>
      <c r="H2" s="327" t="s">
        <v>147</v>
      </c>
      <c r="I2" s="328"/>
      <c r="J2" s="329"/>
      <c r="K2" s="330" t="s">
        <v>148</v>
      </c>
    </row>
    <row r="3" spans="1:11" ht="21.75" thickBot="1" x14ac:dyDescent="0.3">
      <c r="A3" s="324"/>
      <c r="B3" s="326"/>
      <c r="C3" s="326"/>
      <c r="D3" s="326"/>
      <c r="E3" s="326"/>
      <c r="F3" s="326"/>
      <c r="G3" s="326"/>
      <c r="H3" s="21" t="s">
        <v>149</v>
      </c>
      <c r="I3" s="21" t="s">
        <v>150</v>
      </c>
      <c r="J3" s="21" t="s">
        <v>151</v>
      </c>
      <c r="K3" s="331"/>
    </row>
    <row r="4" spans="1:11" ht="18.75" x14ac:dyDescent="0.3">
      <c r="A4" s="30">
        <v>1</v>
      </c>
      <c r="B4" s="32" t="s">
        <v>153</v>
      </c>
      <c r="C4" s="34">
        <v>17</v>
      </c>
      <c r="D4" s="34">
        <v>6</v>
      </c>
      <c r="E4" s="34">
        <v>0</v>
      </c>
      <c r="F4" s="37">
        <v>0</v>
      </c>
      <c r="G4" s="37">
        <v>15</v>
      </c>
      <c r="H4" s="37">
        <v>1</v>
      </c>
      <c r="I4" s="37">
        <v>2</v>
      </c>
      <c r="J4" s="37">
        <v>12</v>
      </c>
      <c r="K4" s="39">
        <f t="shared" ref="K4:K10" si="0">E4/C4</f>
        <v>0</v>
      </c>
    </row>
    <row r="5" spans="1:11" ht="18.75" x14ac:dyDescent="0.3">
      <c r="A5" s="22">
        <v>2</v>
      </c>
      <c r="B5" s="23" t="s">
        <v>86</v>
      </c>
      <c r="C5" s="24">
        <v>26</v>
      </c>
      <c r="D5" s="24">
        <v>8</v>
      </c>
      <c r="E5" s="24">
        <v>0</v>
      </c>
      <c r="F5" s="25">
        <v>0</v>
      </c>
      <c r="G5" s="25">
        <v>18</v>
      </c>
      <c r="H5" s="25">
        <v>0</v>
      </c>
      <c r="I5" s="25">
        <v>4</v>
      </c>
      <c r="J5" s="25">
        <v>14</v>
      </c>
      <c r="K5" s="26">
        <f t="shared" si="0"/>
        <v>0</v>
      </c>
    </row>
    <row r="6" spans="1:11" ht="18.75" x14ac:dyDescent="0.3">
      <c r="A6" s="22">
        <v>3</v>
      </c>
      <c r="B6" s="23" t="s">
        <v>87</v>
      </c>
      <c r="C6" s="24">
        <v>2</v>
      </c>
      <c r="D6" s="24">
        <v>0</v>
      </c>
      <c r="E6" s="24">
        <v>1</v>
      </c>
      <c r="F6" s="25">
        <v>1</v>
      </c>
      <c r="G6" s="25">
        <v>0</v>
      </c>
      <c r="H6" s="25">
        <v>0</v>
      </c>
      <c r="I6" s="25">
        <v>0</v>
      </c>
      <c r="J6" s="25">
        <v>0</v>
      </c>
      <c r="K6" s="26">
        <f t="shared" si="0"/>
        <v>0.5</v>
      </c>
    </row>
    <row r="7" spans="1:11" ht="18.75" x14ac:dyDescent="0.3">
      <c r="A7" s="22">
        <v>4</v>
      </c>
      <c r="B7" s="23" t="s">
        <v>73</v>
      </c>
      <c r="C7" s="27">
        <v>127</v>
      </c>
      <c r="D7" s="24">
        <v>303</v>
      </c>
      <c r="E7" s="24">
        <v>70</v>
      </c>
      <c r="F7" s="25">
        <v>33</v>
      </c>
      <c r="G7" s="25">
        <v>1188</v>
      </c>
      <c r="H7" s="25">
        <v>35</v>
      </c>
      <c r="I7" s="25">
        <v>85</v>
      </c>
      <c r="J7" s="25">
        <v>1068</v>
      </c>
      <c r="K7" s="26">
        <f t="shared" si="0"/>
        <v>0.55118110236220474</v>
      </c>
    </row>
    <row r="8" spans="1:11" ht="18.75" x14ac:dyDescent="0.3">
      <c r="A8" s="22">
        <v>5</v>
      </c>
      <c r="B8" s="23" t="s">
        <v>74</v>
      </c>
      <c r="C8" s="27">
        <v>38</v>
      </c>
      <c r="D8" s="24">
        <v>50</v>
      </c>
      <c r="E8" s="24">
        <v>13</v>
      </c>
      <c r="F8" s="25">
        <v>7</v>
      </c>
      <c r="G8" s="25">
        <v>87</v>
      </c>
      <c r="H8" s="25">
        <v>4</v>
      </c>
      <c r="I8" s="25">
        <v>17</v>
      </c>
      <c r="J8" s="25">
        <v>66</v>
      </c>
      <c r="K8" s="26">
        <f t="shared" si="0"/>
        <v>0.34210526315789475</v>
      </c>
    </row>
    <row r="9" spans="1:11" ht="18.75" x14ac:dyDescent="0.3">
      <c r="A9" s="22">
        <v>6</v>
      </c>
      <c r="B9" s="23" t="s">
        <v>75</v>
      </c>
      <c r="C9" s="27">
        <v>24</v>
      </c>
      <c r="D9" s="24">
        <v>13</v>
      </c>
      <c r="E9" s="24">
        <v>0</v>
      </c>
      <c r="F9" s="25">
        <v>0</v>
      </c>
      <c r="G9" s="25">
        <v>6</v>
      </c>
      <c r="H9" s="25">
        <v>2</v>
      </c>
      <c r="I9" s="25">
        <v>2</v>
      </c>
      <c r="J9" s="25">
        <v>2</v>
      </c>
      <c r="K9" s="26">
        <f t="shared" si="0"/>
        <v>0</v>
      </c>
    </row>
    <row r="10" spans="1:11" ht="18.75" x14ac:dyDescent="0.3">
      <c r="A10" s="22">
        <v>7</v>
      </c>
      <c r="B10" s="23" t="s">
        <v>76</v>
      </c>
      <c r="C10" s="27">
        <v>56</v>
      </c>
      <c r="D10" s="24">
        <v>53</v>
      </c>
      <c r="E10" s="24">
        <v>25</v>
      </c>
      <c r="F10" s="25">
        <v>14</v>
      </c>
      <c r="G10" s="25">
        <v>185</v>
      </c>
      <c r="H10" s="25">
        <v>3</v>
      </c>
      <c r="I10" s="25">
        <v>14</v>
      </c>
      <c r="J10" s="25">
        <v>168</v>
      </c>
      <c r="K10" s="26">
        <f t="shared" si="0"/>
        <v>0.44642857142857145</v>
      </c>
    </row>
    <row r="11" spans="1:11" ht="21" x14ac:dyDescent="0.35">
      <c r="A11" s="31">
        <v>8</v>
      </c>
      <c r="B11" s="33" t="s">
        <v>152</v>
      </c>
      <c r="C11" s="35">
        <v>0</v>
      </c>
      <c r="D11" s="36">
        <v>5</v>
      </c>
      <c r="E11" s="36">
        <v>1</v>
      </c>
      <c r="F11" s="38">
        <v>1</v>
      </c>
      <c r="G11" s="38">
        <v>161</v>
      </c>
      <c r="H11" s="38">
        <v>6</v>
      </c>
      <c r="I11" s="38">
        <v>11</v>
      </c>
      <c r="J11" s="38">
        <v>144</v>
      </c>
      <c r="K11" s="40">
        <v>0</v>
      </c>
    </row>
    <row r="12" spans="1:11" ht="18.75" x14ac:dyDescent="0.3">
      <c r="A12" s="22">
        <v>8</v>
      </c>
      <c r="B12" s="23" t="s">
        <v>125</v>
      </c>
      <c r="C12" s="27">
        <v>1</v>
      </c>
      <c r="D12" s="24">
        <v>0</v>
      </c>
      <c r="E12" s="24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6">
        <f t="shared" ref="K12:K34" si="1">E12/C12</f>
        <v>0</v>
      </c>
    </row>
    <row r="13" spans="1:11" ht="18.75" x14ac:dyDescent="0.3">
      <c r="A13" s="22">
        <v>9</v>
      </c>
      <c r="B13" s="23" t="s">
        <v>77</v>
      </c>
      <c r="C13" s="27">
        <v>46</v>
      </c>
      <c r="D13" s="24">
        <v>46</v>
      </c>
      <c r="E13" s="24">
        <v>8</v>
      </c>
      <c r="F13" s="25">
        <v>1</v>
      </c>
      <c r="G13" s="25">
        <v>113</v>
      </c>
      <c r="H13" s="25">
        <v>3</v>
      </c>
      <c r="I13" s="25">
        <v>11</v>
      </c>
      <c r="J13" s="25">
        <v>99</v>
      </c>
      <c r="K13" s="26">
        <f t="shared" si="1"/>
        <v>0.17391304347826086</v>
      </c>
    </row>
    <row r="14" spans="1:11" ht="18.75" x14ac:dyDescent="0.3">
      <c r="A14" s="22">
        <v>10</v>
      </c>
      <c r="B14" s="23" t="s">
        <v>90</v>
      </c>
      <c r="C14" s="27">
        <v>1</v>
      </c>
      <c r="D14" s="24">
        <v>0</v>
      </c>
      <c r="E14" s="24">
        <v>0</v>
      </c>
      <c r="F14" s="25">
        <v>0</v>
      </c>
      <c r="G14" s="25">
        <v>1</v>
      </c>
      <c r="H14" s="25">
        <v>0</v>
      </c>
      <c r="I14" s="25">
        <v>0</v>
      </c>
      <c r="J14" s="25">
        <v>1</v>
      </c>
      <c r="K14" s="26">
        <f t="shared" si="1"/>
        <v>0</v>
      </c>
    </row>
    <row r="15" spans="1:11" ht="18.75" x14ac:dyDescent="0.3">
      <c r="A15" s="22">
        <v>11</v>
      </c>
      <c r="B15" s="23" t="s">
        <v>154</v>
      </c>
      <c r="C15" s="27">
        <v>2</v>
      </c>
      <c r="D15" s="24">
        <v>0</v>
      </c>
      <c r="E15" s="24">
        <v>0</v>
      </c>
      <c r="F15" s="25">
        <v>0</v>
      </c>
      <c r="G15" s="25">
        <v>3</v>
      </c>
      <c r="H15" s="25">
        <v>0</v>
      </c>
      <c r="I15" s="25">
        <v>0</v>
      </c>
      <c r="J15" s="25">
        <v>3</v>
      </c>
      <c r="K15" s="26">
        <f t="shared" si="1"/>
        <v>0</v>
      </c>
    </row>
    <row r="16" spans="1:11" ht="18.75" x14ac:dyDescent="0.3">
      <c r="A16" s="22">
        <v>12</v>
      </c>
      <c r="B16" s="23" t="s">
        <v>93</v>
      </c>
      <c r="C16" s="27">
        <v>43</v>
      </c>
      <c r="D16" s="24">
        <v>14</v>
      </c>
      <c r="E16" s="24">
        <v>2</v>
      </c>
      <c r="F16" s="25">
        <v>1</v>
      </c>
      <c r="G16" s="25">
        <v>94</v>
      </c>
      <c r="H16" s="25">
        <v>3</v>
      </c>
      <c r="I16" s="25">
        <v>5</v>
      </c>
      <c r="J16" s="25">
        <v>86</v>
      </c>
      <c r="K16" s="26">
        <f t="shared" si="1"/>
        <v>4.6511627906976744E-2</v>
      </c>
    </row>
    <row r="17" spans="1:11" ht="18.75" x14ac:dyDescent="0.3">
      <c r="A17" s="22">
        <v>13</v>
      </c>
      <c r="B17" s="23" t="s">
        <v>94</v>
      </c>
      <c r="C17" s="27">
        <v>45</v>
      </c>
      <c r="D17" s="24">
        <v>10</v>
      </c>
      <c r="E17" s="24">
        <v>2</v>
      </c>
      <c r="F17" s="25">
        <v>0</v>
      </c>
      <c r="G17" s="25">
        <v>12</v>
      </c>
      <c r="H17" s="25">
        <v>2</v>
      </c>
      <c r="I17" s="25">
        <v>0</v>
      </c>
      <c r="J17" s="25">
        <v>10</v>
      </c>
      <c r="K17" s="26">
        <f t="shared" si="1"/>
        <v>4.4444444444444446E-2</v>
      </c>
    </row>
    <row r="18" spans="1:11" ht="18.75" x14ac:dyDescent="0.3">
      <c r="A18" s="22">
        <v>14</v>
      </c>
      <c r="B18" s="23" t="s">
        <v>95</v>
      </c>
      <c r="C18" s="27">
        <v>13</v>
      </c>
      <c r="D18" s="24">
        <v>27</v>
      </c>
      <c r="E18" s="24">
        <v>11</v>
      </c>
      <c r="F18" s="25">
        <v>9</v>
      </c>
      <c r="G18" s="25">
        <v>54</v>
      </c>
      <c r="H18" s="25">
        <v>2</v>
      </c>
      <c r="I18" s="25">
        <v>8</v>
      </c>
      <c r="J18" s="25">
        <v>44</v>
      </c>
      <c r="K18" s="26">
        <f t="shared" si="1"/>
        <v>0.84615384615384615</v>
      </c>
    </row>
    <row r="19" spans="1:11" ht="18.75" x14ac:dyDescent="0.3">
      <c r="A19" s="22">
        <v>15</v>
      </c>
      <c r="B19" s="23" t="s">
        <v>96</v>
      </c>
      <c r="C19" s="27">
        <v>1</v>
      </c>
      <c r="D19" s="24">
        <v>0</v>
      </c>
      <c r="E19" s="24">
        <v>0</v>
      </c>
      <c r="F19" s="25">
        <v>0</v>
      </c>
      <c r="G19" s="25">
        <v>5</v>
      </c>
      <c r="H19" s="25">
        <v>0</v>
      </c>
      <c r="I19" s="25">
        <v>0</v>
      </c>
      <c r="J19" s="25">
        <v>5</v>
      </c>
      <c r="K19" s="26">
        <f t="shared" si="1"/>
        <v>0</v>
      </c>
    </row>
    <row r="20" spans="1:11" ht="18.75" x14ac:dyDescent="0.3">
      <c r="A20" s="22">
        <v>16</v>
      </c>
      <c r="B20" s="23" t="s">
        <v>78</v>
      </c>
      <c r="C20" s="27">
        <v>27</v>
      </c>
      <c r="D20" s="24">
        <v>14</v>
      </c>
      <c r="E20" s="24">
        <v>1</v>
      </c>
      <c r="F20" s="25">
        <v>0</v>
      </c>
      <c r="G20" s="25">
        <v>72</v>
      </c>
      <c r="H20" s="25">
        <v>2</v>
      </c>
      <c r="I20" s="25">
        <v>2</v>
      </c>
      <c r="J20" s="25">
        <v>68</v>
      </c>
      <c r="K20" s="26">
        <f t="shared" si="1"/>
        <v>3.7037037037037035E-2</v>
      </c>
    </row>
    <row r="21" spans="1:11" ht="18.75" x14ac:dyDescent="0.3">
      <c r="A21" s="22">
        <v>17</v>
      </c>
      <c r="B21" s="23" t="s">
        <v>79</v>
      </c>
      <c r="C21" s="27">
        <v>16</v>
      </c>
      <c r="D21" s="24">
        <v>14</v>
      </c>
      <c r="E21" s="24">
        <v>7</v>
      </c>
      <c r="F21" s="25">
        <v>6</v>
      </c>
      <c r="G21" s="25">
        <v>9</v>
      </c>
      <c r="H21" s="25">
        <v>0</v>
      </c>
      <c r="I21" s="25">
        <v>4</v>
      </c>
      <c r="J21" s="25">
        <v>5</v>
      </c>
      <c r="K21" s="26">
        <f t="shared" si="1"/>
        <v>0.4375</v>
      </c>
    </row>
    <row r="22" spans="1:11" ht="18.75" x14ac:dyDescent="0.3">
      <c r="A22" s="22">
        <v>18</v>
      </c>
      <c r="B22" s="23" t="s">
        <v>97</v>
      </c>
      <c r="C22" s="27">
        <v>6</v>
      </c>
      <c r="D22" s="24">
        <v>0</v>
      </c>
      <c r="E22" s="24">
        <v>0</v>
      </c>
      <c r="F22" s="25">
        <v>0</v>
      </c>
      <c r="G22" s="25">
        <v>8</v>
      </c>
      <c r="H22" s="25">
        <v>0</v>
      </c>
      <c r="I22" s="25">
        <v>0</v>
      </c>
      <c r="J22" s="25">
        <v>8</v>
      </c>
      <c r="K22" s="26">
        <f t="shared" si="1"/>
        <v>0</v>
      </c>
    </row>
    <row r="23" spans="1:11" ht="18.75" x14ac:dyDescent="0.3">
      <c r="A23" s="22">
        <v>19</v>
      </c>
      <c r="B23" s="23" t="s">
        <v>101</v>
      </c>
      <c r="C23" s="27">
        <v>2</v>
      </c>
      <c r="D23" s="24">
        <v>4</v>
      </c>
      <c r="E23" s="24">
        <v>1</v>
      </c>
      <c r="F23" s="25">
        <v>0</v>
      </c>
      <c r="G23" s="25">
        <v>9</v>
      </c>
      <c r="H23" s="25">
        <v>1</v>
      </c>
      <c r="I23" s="25">
        <v>0</v>
      </c>
      <c r="J23" s="25">
        <v>8</v>
      </c>
      <c r="K23" s="26">
        <f t="shared" si="1"/>
        <v>0.5</v>
      </c>
    </row>
    <row r="24" spans="1:11" ht="18.75" x14ac:dyDescent="0.3">
      <c r="A24" s="22">
        <v>20</v>
      </c>
      <c r="B24" s="23" t="s">
        <v>80</v>
      </c>
      <c r="C24" s="27">
        <v>14</v>
      </c>
      <c r="D24" s="24">
        <v>6</v>
      </c>
      <c r="E24" s="24">
        <v>1</v>
      </c>
      <c r="F24" s="25">
        <v>0</v>
      </c>
      <c r="G24" s="25">
        <v>9</v>
      </c>
      <c r="H24" s="25">
        <v>0</v>
      </c>
      <c r="I24" s="25">
        <v>2</v>
      </c>
      <c r="J24" s="25">
        <v>7</v>
      </c>
      <c r="K24" s="26">
        <f t="shared" si="1"/>
        <v>7.1428571428571425E-2</v>
      </c>
    </row>
    <row r="25" spans="1:11" ht="18.75" x14ac:dyDescent="0.3">
      <c r="A25" s="22">
        <v>21</v>
      </c>
      <c r="B25" s="23" t="s">
        <v>81</v>
      </c>
      <c r="C25" s="27">
        <v>126</v>
      </c>
      <c r="D25" s="24">
        <v>357</v>
      </c>
      <c r="E25" s="24">
        <v>112</v>
      </c>
      <c r="F25" s="25">
        <v>73</v>
      </c>
      <c r="G25" s="25">
        <v>238</v>
      </c>
      <c r="H25" s="25">
        <v>24</v>
      </c>
      <c r="I25" s="25">
        <v>52</v>
      </c>
      <c r="J25" s="25">
        <v>162</v>
      </c>
      <c r="K25" s="26">
        <f t="shared" si="1"/>
        <v>0.88888888888888884</v>
      </c>
    </row>
    <row r="26" spans="1:11" ht="18.75" x14ac:dyDescent="0.3">
      <c r="A26" s="22">
        <v>22</v>
      </c>
      <c r="B26" s="23" t="s">
        <v>114</v>
      </c>
      <c r="C26" s="27">
        <v>236</v>
      </c>
      <c r="D26" s="24">
        <v>611</v>
      </c>
      <c r="E26" s="24">
        <v>193</v>
      </c>
      <c r="F26" s="25">
        <v>105</v>
      </c>
      <c r="G26" s="25">
        <v>220</v>
      </c>
      <c r="H26" s="25">
        <v>30</v>
      </c>
      <c r="I26" s="25">
        <v>61</v>
      </c>
      <c r="J26" s="25">
        <v>129</v>
      </c>
      <c r="K26" s="26">
        <f t="shared" si="1"/>
        <v>0.81779661016949157</v>
      </c>
    </row>
    <row r="27" spans="1:11" ht="18.75" x14ac:dyDescent="0.3">
      <c r="A27" s="22">
        <v>23</v>
      </c>
      <c r="B27" s="23" t="s">
        <v>117</v>
      </c>
      <c r="C27" s="27">
        <v>16</v>
      </c>
      <c r="D27" s="24">
        <v>22</v>
      </c>
      <c r="E27" s="24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6">
        <f t="shared" si="1"/>
        <v>0</v>
      </c>
    </row>
    <row r="28" spans="1:11" ht="18.75" x14ac:dyDescent="0.3">
      <c r="A28" s="22">
        <v>24</v>
      </c>
      <c r="B28" s="23" t="s">
        <v>118</v>
      </c>
      <c r="C28" s="27">
        <v>1</v>
      </c>
      <c r="D28" s="24">
        <v>0</v>
      </c>
      <c r="E28" s="24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6">
        <f t="shared" si="1"/>
        <v>0</v>
      </c>
    </row>
    <row r="29" spans="1:11" ht="18.75" x14ac:dyDescent="0.3">
      <c r="A29" s="22">
        <v>25</v>
      </c>
      <c r="B29" s="23" t="s">
        <v>103</v>
      </c>
      <c r="C29" s="27">
        <v>1</v>
      </c>
      <c r="D29" s="24">
        <v>0</v>
      </c>
      <c r="E29" s="24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6">
        <f t="shared" si="1"/>
        <v>0</v>
      </c>
    </row>
    <row r="30" spans="1:11" ht="18.75" x14ac:dyDescent="0.3">
      <c r="A30" s="22">
        <v>26</v>
      </c>
      <c r="B30" s="23" t="s">
        <v>72</v>
      </c>
      <c r="C30" s="27">
        <v>194</v>
      </c>
      <c r="D30" s="24">
        <v>560</v>
      </c>
      <c r="E30" s="24">
        <v>41</v>
      </c>
      <c r="F30" s="25">
        <v>12</v>
      </c>
      <c r="G30" s="25">
        <v>1849</v>
      </c>
      <c r="H30" s="25">
        <v>90</v>
      </c>
      <c r="I30" s="25">
        <v>200</v>
      </c>
      <c r="J30" s="25">
        <v>1559</v>
      </c>
      <c r="K30" s="26">
        <f t="shared" si="1"/>
        <v>0.21134020618556701</v>
      </c>
    </row>
    <row r="31" spans="1:11" ht="18.75" x14ac:dyDescent="0.3">
      <c r="A31" s="22">
        <v>27</v>
      </c>
      <c r="B31" s="23" t="s">
        <v>82</v>
      </c>
      <c r="C31" s="27">
        <v>57</v>
      </c>
      <c r="D31" s="24">
        <v>113</v>
      </c>
      <c r="E31" s="24">
        <v>41</v>
      </c>
      <c r="F31" s="25">
        <v>20</v>
      </c>
      <c r="G31" s="25">
        <v>305</v>
      </c>
      <c r="H31" s="25">
        <v>7</v>
      </c>
      <c r="I31" s="25">
        <v>45</v>
      </c>
      <c r="J31" s="25">
        <v>253</v>
      </c>
      <c r="K31" s="26">
        <f t="shared" si="1"/>
        <v>0.7192982456140351</v>
      </c>
    </row>
    <row r="32" spans="1:11" ht="18.75" x14ac:dyDescent="0.3">
      <c r="A32" s="22">
        <v>28</v>
      </c>
      <c r="B32" s="23" t="s">
        <v>155</v>
      </c>
      <c r="C32" s="27">
        <v>2</v>
      </c>
      <c r="D32" s="24">
        <v>0</v>
      </c>
      <c r="E32" s="24">
        <v>0</v>
      </c>
      <c r="F32" s="25">
        <v>0</v>
      </c>
      <c r="G32" s="25">
        <v>5</v>
      </c>
      <c r="H32" s="25">
        <v>0</v>
      </c>
      <c r="I32" s="25">
        <v>0</v>
      </c>
      <c r="J32" s="25">
        <v>5</v>
      </c>
      <c r="K32" s="26">
        <f t="shared" si="1"/>
        <v>0</v>
      </c>
    </row>
    <row r="33" spans="1:11" ht="18.75" x14ac:dyDescent="0.3">
      <c r="A33" s="22">
        <v>29</v>
      </c>
      <c r="B33" s="23" t="s">
        <v>83</v>
      </c>
      <c r="C33" s="27">
        <v>52</v>
      </c>
      <c r="D33" s="24">
        <v>117</v>
      </c>
      <c r="E33" s="24">
        <v>40</v>
      </c>
      <c r="F33" s="25">
        <v>15</v>
      </c>
      <c r="G33" s="25">
        <v>167</v>
      </c>
      <c r="H33" s="25">
        <v>9</v>
      </c>
      <c r="I33" s="25">
        <v>36</v>
      </c>
      <c r="J33" s="25">
        <v>122</v>
      </c>
      <c r="K33" s="26">
        <f t="shared" si="1"/>
        <v>0.76923076923076927</v>
      </c>
    </row>
    <row r="34" spans="1:11" ht="18.75" x14ac:dyDescent="0.3">
      <c r="A34" s="22">
        <v>30</v>
      </c>
      <c r="B34" s="23" t="s">
        <v>106</v>
      </c>
      <c r="C34" s="27">
        <v>8</v>
      </c>
      <c r="D34" s="24">
        <v>1</v>
      </c>
      <c r="E34" s="24">
        <v>0</v>
      </c>
      <c r="F34" s="25">
        <v>0</v>
      </c>
      <c r="G34" s="25">
        <v>12</v>
      </c>
      <c r="H34" s="25">
        <v>0</v>
      </c>
      <c r="I34" s="25">
        <v>1</v>
      </c>
      <c r="J34" s="25">
        <v>11</v>
      </c>
      <c r="K34" s="26">
        <f t="shared" si="1"/>
        <v>0</v>
      </c>
    </row>
    <row r="35" spans="1:11" ht="21.75" thickBot="1" x14ac:dyDescent="0.4">
      <c r="A35" s="318" t="s">
        <v>8</v>
      </c>
      <c r="B35" s="319"/>
      <c r="C35" s="28">
        <v>1200</v>
      </c>
      <c r="D35" s="28">
        <v>2354</v>
      </c>
      <c r="E35" s="28">
        <v>570</v>
      </c>
      <c r="F35" s="28">
        <v>298</v>
      </c>
      <c r="G35" s="28">
        <v>4845</v>
      </c>
      <c r="H35" s="28">
        <v>224</v>
      </c>
      <c r="I35" s="28">
        <v>562</v>
      </c>
      <c r="J35" s="28">
        <v>4059</v>
      </c>
      <c r="K35" s="29">
        <f t="shared" ref="K35" si="2">E35/C35</f>
        <v>0.47499999999999998</v>
      </c>
    </row>
  </sheetData>
  <mergeCells count="11">
    <mergeCell ref="A35:B35"/>
    <mergeCell ref="A1:K1"/>
    <mergeCell ref="A2:A3"/>
    <mergeCell ref="B2:B3"/>
    <mergeCell ref="C2:C3"/>
    <mergeCell ref="D2:D3"/>
    <mergeCell ref="E2:E3"/>
    <mergeCell ref="F2:F3"/>
    <mergeCell ref="G2:G3"/>
    <mergeCell ref="H2:J2"/>
    <mergeCell ref="K2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E02DD-8592-4FE5-BC42-0CF86631620A}">
  <dimension ref="A1:K45"/>
  <sheetViews>
    <sheetView workbookViewId="0">
      <selection activeCell="P18" sqref="P18"/>
    </sheetView>
  </sheetViews>
  <sheetFormatPr defaultRowHeight="15" x14ac:dyDescent="0.25"/>
  <cols>
    <col min="1" max="1" width="8.140625" bestFit="1" customWidth="1"/>
    <col min="2" max="2" width="22.5703125" bestFit="1" customWidth="1"/>
    <col min="3" max="3" width="9.7109375" bestFit="1" customWidth="1"/>
    <col min="4" max="4" width="28.85546875" bestFit="1" customWidth="1"/>
    <col min="5" max="5" width="14" bestFit="1" customWidth="1"/>
    <col min="6" max="6" width="12.7109375" bestFit="1" customWidth="1"/>
    <col min="7" max="7" width="25.7109375" customWidth="1"/>
    <col min="8" max="10" width="10.85546875" customWidth="1"/>
    <col min="11" max="11" width="34.28515625" customWidth="1"/>
  </cols>
  <sheetData>
    <row r="1" spans="1:11" ht="32.25" thickBot="1" x14ac:dyDescent="0.3">
      <c r="A1" s="334" t="s">
        <v>140</v>
      </c>
      <c r="B1" s="335"/>
      <c r="C1" s="335"/>
      <c r="D1" s="335"/>
      <c r="E1" s="335"/>
      <c r="F1" s="335"/>
      <c r="G1" s="335"/>
      <c r="H1" s="335"/>
      <c r="I1" s="335"/>
      <c r="J1" s="335"/>
      <c r="K1" s="336"/>
    </row>
    <row r="2" spans="1:11" ht="18.75" x14ac:dyDescent="0.25">
      <c r="A2" s="337" t="s">
        <v>141</v>
      </c>
      <c r="B2" s="339" t="s">
        <v>156</v>
      </c>
      <c r="C2" s="339" t="s">
        <v>142</v>
      </c>
      <c r="D2" s="339" t="s">
        <v>143</v>
      </c>
      <c r="E2" s="341" t="s">
        <v>144</v>
      </c>
      <c r="F2" s="339" t="s">
        <v>145</v>
      </c>
      <c r="G2" s="339" t="s">
        <v>146</v>
      </c>
      <c r="H2" s="339" t="s">
        <v>147</v>
      </c>
      <c r="I2" s="339"/>
      <c r="J2" s="339"/>
      <c r="K2" s="343" t="s">
        <v>148</v>
      </c>
    </row>
    <row r="3" spans="1:11" ht="38.25" thickBot="1" x14ac:dyDescent="0.3">
      <c r="A3" s="338"/>
      <c r="B3" s="340"/>
      <c r="C3" s="340"/>
      <c r="D3" s="340"/>
      <c r="E3" s="342"/>
      <c r="F3" s="340"/>
      <c r="G3" s="340"/>
      <c r="H3" s="41" t="s">
        <v>149</v>
      </c>
      <c r="I3" s="41" t="s">
        <v>150</v>
      </c>
      <c r="J3" s="41" t="s">
        <v>151</v>
      </c>
      <c r="K3" s="344"/>
    </row>
    <row r="4" spans="1:11" ht="15.75" x14ac:dyDescent="0.25">
      <c r="A4" s="42">
        <v>1</v>
      </c>
      <c r="B4" s="43" t="s">
        <v>185</v>
      </c>
      <c r="C4" s="44">
        <v>15</v>
      </c>
      <c r="D4" s="44">
        <v>23</v>
      </c>
      <c r="E4" s="44">
        <v>2</v>
      </c>
      <c r="F4" s="45">
        <v>1</v>
      </c>
      <c r="G4" s="46">
        <v>136</v>
      </c>
      <c r="H4" s="47">
        <v>4</v>
      </c>
      <c r="I4" s="47">
        <v>6</v>
      </c>
      <c r="J4" s="46">
        <v>126</v>
      </c>
      <c r="K4" s="48">
        <f t="shared" ref="K4:K44" si="0">E4/C4</f>
        <v>0.13333333333333333</v>
      </c>
    </row>
    <row r="5" spans="1:11" ht="15.75" x14ac:dyDescent="0.25">
      <c r="A5" s="49">
        <v>2</v>
      </c>
      <c r="B5" s="56" t="s">
        <v>164</v>
      </c>
      <c r="C5" s="51">
        <v>15</v>
      </c>
      <c r="D5" s="51">
        <v>54</v>
      </c>
      <c r="E5" s="51">
        <v>12</v>
      </c>
      <c r="F5" s="52">
        <v>7</v>
      </c>
      <c r="G5" s="53">
        <v>89</v>
      </c>
      <c r="H5" s="54">
        <v>8</v>
      </c>
      <c r="I5" s="54">
        <v>15</v>
      </c>
      <c r="J5" s="53">
        <v>66</v>
      </c>
      <c r="K5" s="55">
        <f t="shared" si="0"/>
        <v>0.8</v>
      </c>
    </row>
    <row r="6" spans="1:11" ht="15.75" x14ac:dyDescent="0.25">
      <c r="A6" s="42">
        <v>3</v>
      </c>
      <c r="B6" s="56" t="s">
        <v>169</v>
      </c>
      <c r="C6" s="51">
        <v>5</v>
      </c>
      <c r="D6" s="51">
        <v>10</v>
      </c>
      <c r="E6" s="51">
        <v>3</v>
      </c>
      <c r="F6" s="52">
        <v>1</v>
      </c>
      <c r="G6" s="53">
        <v>11</v>
      </c>
      <c r="H6" s="54">
        <v>0</v>
      </c>
      <c r="I6" s="54">
        <v>5</v>
      </c>
      <c r="J6" s="53">
        <v>6</v>
      </c>
      <c r="K6" s="55">
        <f t="shared" si="0"/>
        <v>0.6</v>
      </c>
    </row>
    <row r="7" spans="1:11" ht="15.75" x14ac:dyDescent="0.25">
      <c r="A7" s="49">
        <v>4</v>
      </c>
      <c r="B7" s="56" t="s">
        <v>178</v>
      </c>
      <c r="C7" s="51">
        <v>20</v>
      </c>
      <c r="D7" s="51">
        <v>16</v>
      </c>
      <c r="E7" s="51">
        <v>6</v>
      </c>
      <c r="F7" s="52">
        <v>1</v>
      </c>
      <c r="G7" s="53">
        <v>54</v>
      </c>
      <c r="H7" s="54">
        <v>0</v>
      </c>
      <c r="I7" s="54">
        <v>9</v>
      </c>
      <c r="J7" s="53">
        <v>45</v>
      </c>
      <c r="K7" s="55">
        <f t="shared" si="0"/>
        <v>0.3</v>
      </c>
    </row>
    <row r="8" spans="1:11" ht="15.75" x14ac:dyDescent="0.25">
      <c r="A8" s="42">
        <v>5</v>
      </c>
      <c r="B8" s="56" t="s">
        <v>181</v>
      </c>
      <c r="C8" s="51">
        <v>20</v>
      </c>
      <c r="D8" s="51">
        <v>62</v>
      </c>
      <c r="E8" s="51">
        <v>4</v>
      </c>
      <c r="F8" s="52">
        <v>0</v>
      </c>
      <c r="G8" s="53">
        <v>50</v>
      </c>
      <c r="H8" s="54">
        <v>3</v>
      </c>
      <c r="I8" s="54">
        <v>26</v>
      </c>
      <c r="J8" s="53">
        <v>21</v>
      </c>
      <c r="K8" s="55">
        <f t="shared" si="0"/>
        <v>0.2</v>
      </c>
    </row>
    <row r="9" spans="1:11" ht="15.75" x14ac:dyDescent="0.25">
      <c r="A9" s="49">
        <v>6</v>
      </c>
      <c r="B9" s="56" t="s">
        <v>176</v>
      </c>
      <c r="C9" s="51">
        <v>15</v>
      </c>
      <c r="D9" s="51">
        <v>46</v>
      </c>
      <c r="E9" s="51">
        <v>5</v>
      </c>
      <c r="F9" s="52">
        <v>1</v>
      </c>
      <c r="G9" s="53">
        <v>225</v>
      </c>
      <c r="H9" s="54">
        <v>7</v>
      </c>
      <c r="I9" s="54">
        <v>12</v>
      </c>
      <c r="J9" s="53">
        <v>206</v>
      </c>
      <c r="K9" s="55">
        <f t="shared" si="0"/>
        <v>0.33333333333333331</v>
      </c>
    </row>
    <row r="10" spans="1:11" ht="15.75" x14ac:dyDescent="0.25">
      <c r="A10" s="42">
        <v>7</v>
      </c>
      <c r="B10" s="56" t="s">
        <v>193</v>
      </c>
      <c r="C10" s="51">
        <v>5</v>
      </c>
      <c r="D10" s="51">
        <v>47</v>
      </c>
      <c r="E10" s="51">
        <v>0</v>
      </c>
      <c r="F10" s="52">
        <v>0</v>
      </c>
      <c r="G10" s="53">
        <v>5</v>
      </c>
      <c r="H10" s="54">
        <v>5</v>
      </c>
      <c r="I10" s="54">
        <v>0</v>
      </c>
      <c r="J10" s="53">
        <v>0</v>
      </c>
      <c r="K10" s="55">
        <f t="shared" si="0"/>
        <v>0</v>
      </c>
    </row>
    <row r="11" spans="1:11" ht="15.75" x14ac:dyDescent="0.25">
      <c r="A11" s="49">
        <v>8</v>
      </c>
      <c r="B11" s="56" t="s">
        <v>190</v>
      </c>
      <c r="C11" s="51">
        <v>30</v>
      </c>
      <c r="D11" s="51">
        <v>77</v>
      </c>
      <c r="E11" s="51">
        <v>2</v>
      </c>
      <c r="F11" s="52">
        <v>1</v>
      </c>
      <c r="G11" s="53">
        <v>120</v>
      </c>
      <c r="H11" s="54">
        <v>1</v>
      </c>
      <c r="I11" s="54">
        <v>16</v>
      </c>
      <c r="J11" s="53">
        <v>103</v>
      </c>
      <c r="K11" s="55">
        <f t="shared" si="0"/>
        <v>6.6666666666666666E-2</v>
      </c>
    </row>
    <row r="12" spans="1:11" ht="15.75" x14ac:dyDescent="0.25">
      <c r="A12" s="42">
        <v>9</v>
      </c>
      <c r="B12" s="56" t="s">
        <v>182</v>
      </c>
      <c r="C12" s="51">
        <v>20</v>
      </c>
      <c r="D12" s="51">
        <v>31</v>
      </c>
      <c r="E12" s="51">
        <v>3</v>
      </c>
      <c r="F12" s="52">
        <v>2</v>
      </c>
      <c r="G12" s="53">
        <v>182</v>
      </c>
      <c r="H12" s="54">
        <v>3</v>
      </c>
      <c r="I12" s="54">
        <v>6</v>
      </c>
      <c r="J12" s="53">
        <v>173</v>
      </c>
      <c r="K12" s="55">
        <f t="shared" si="0"/>
        <v>0.15</v>
      </c>
    </row>
    <row r="13" spans="1:11" ht="15.75" x14ac:dyDescent="0.25">
      <c r="A13" s="49">
        <v>10</v>
      </c>
      <c r="B13" s="56" t="s">
        <v>179</v>
      </c>
      <c r="C13" s="51">
        <v>39</v>
      </c>
      <c r="D13" s="51">
        <v>62</v>
      </c>
      <c r="E13" s="51">
        <v>10</v>
      </c>
      <c r="F13" s="52">
        <v>4</v>
      </c>
      <c r="G13" s="53">
        <v>231</v>
      </c>
      <c r="H13" s="54">
        <v>4</v>
      </c>
      <c r="I13" s="54">
        <v>23</v>
      </c>
      <c r="J13" s="53">
        <v>204</v>
      </c>
      <c r="K13" s="55">
        <f t="shared" si="0"/>
        <v>0.25641025641025639</v>
      </c>
    </row>
    <row r="14" spans="1:11" ht="15.75" x14ac:dyDescent="0.25">
      <c r="A14" s="42">
        <v>11</v>
      </c>
      <c r="B14" s="56" t="s">
        <v>173</v>
      </c>
      <c r="C14" s="51">
        <v>31</v>
      </c>
      <c r="D14" s="51">
        <v>27</v>
      </c>
      <c r="E14" s="51">
        <v>13</v>
      </c>
      <c r="F14" s="52">
        <v>7</v>
      </c>
      <c r="G14" s="53">
        <v>37</v>
      </c>
      <c r="H14" s="54">
        <v>2</v>
      </c>
      <c r="I14" s="54">
        <v>4</v>
      </c>
      <c r="J14" s="53">
        <v>31</v>
      </c>
      <c r="K14" s="55">
        <f t="shared" si="0"/>
        <v>0.41935483870967744</v>
      </c>
    </row>
    <row r="15" spans="1:11" ht="15.75" x14ac:dyDescent="0.25">
      <c r="A15" s="49">
        <v>12</v>
      </c>
      <c r="B15" s="56" t="s">
        <v>174</v>
      </c>
      <c r="C15" s="51">
        <v>32</v>
      </c>
      <c r="D15" s="51">
        <v>94</v>
      </c>
      <c r="E15" s="51">
        <v>13</v>
      </c>
      <c r="F15" s="52">
        <v>3</v>
      </c>
      <c r="G15" s="53">
        <v>177</v>
      </c>
      <c r="H15" s="54">
        <v>28</v>
      </c>
      <c r="I15" s="54">
        <v>30</v>
      </c>
      <c r="J15" s="53">
        <v>119</v>
      </c>
      <c r="K15" s="55">
        <f t="shared" si="0"/>
        <v>0.40625</v>
      </c>
    </row>
    <row r="16" spans="1:11" ht="15.75" x14ac:dyDescent="0.25">
      <c r="A16" s="42">
        <v>13</v>
      </c>
      <c r="B16" s="56" t="s">
        <v>172</v>
      </c>
      <c r="C16" s="51">
        <v>124</v>
      </c>
      <c r="D16" s="51">
        <v>174</v>
      </c>
      <c r="E16" s="51">
        <v>59</v>
      </c>
      <c r="F16" s="52">
        <v>27</v>
      </c>
      <c r="G16" s="53">
        <v>474</v>
      </c>
      <c r="H16" s="54">
        <v>12</v>
      </c>
      <c r="I16" s="54">
        <v>52</v>
      </c>
      <c r="J16" s="53">
        <v>410</v>
      </c>
      <c r="K16" s="55">
        <f t="shared" si="0"/>
        <v>0.47580645161290325</v>
      </c>
    </row>
    <row r="17" spans="1:11" ht="15.75" x14ac:dyDescent="0.25">
      <c r="A17" s="49">
        <v>14</v>
      </c>
      <c r="B17" s="56" t="s">
        <v>160</v>
      </c>
      <c r="C17" s="51">
        <v>35</v>
      </c>
      <c r="D17" s="51">
        <v>131</v>
      </c>
      <c r="E17" s="51">
        <v>33</v>
      </c>
      <c r="F17" s="52">
        <v>14</v>
      </c>
      <c r="G17" s="53">
        <v>470</v>
      </c>
      <c r="H17" s="54">
        <v>8</v>
      </c>
      <c r="I17" s="54">
        <v>44</v>
      </c>
      <c r="J17" s="53">
        <v>418</v>
      </c>
      <c r="K17" s="55">
        <f t="shared" si="0"/>
        <v>0.94285714285714284</v>
      </c>
    </row>
    <row r="18" spans="1:11" ht="15.75" x14ac:dyDescent="0.25">
      <c r="A18" s="42">
        <v>15</v>
      </c>
      <c r="B18" s="56" t="s">
        <v>186</v>
      </c>
      <c r="C18" s="51">
        <v>8</v>
      </c>
      <c r="D18" s="51">
        <v>35</v>
      </c>
      <c r="E18" s="51">
        <v>1</v>
      </c>
      <c r="F18" s="52">
        <v>1</v>
      </c>
      <c r="G18" s="53">
        <v>1</v>
      </c>
      <c r="H18" s="54">
        <v>0</v>
      </c>
      <c r="I18" s="54">
        <v>1</v>
      </c>
      <c r="J18" s="53">
        <v>0</v>
      </c>
      <c r="K18" s="55">
        <f t="shared" si="0"/>
        <v>0.125</v>
      </c>
    </row>
    <row r="19" spans="1:11" ht="15.75" x14ac:dyDescent="0.25">
      <c r="A19" s="49">
        <v>16</v>
      </c>
      <c r="B19" s="56" t="s">
        <v>159</v>
      </c>
      <c r="C19" s="51">
        <v>20</v>
      </c>
      <c r="D19" s="51">
        <v>213</v>
      </c>
      <c r="E19" s="51">
        <v>20</v>
      </c>
      <c r="F19" s="52">
        <v>0</v>
      </c>
      <c r="G19" s="53">
        <v>129</v>
      </c>
      <c r="H19" s="54">
        <v>41</v>
      </c>
      <c r="I19" s="54">
        <v>38</v>
      </c>
      <c r="J19" s="53">
        <v>50</v>
      </c>
      <c r="K19" s="55">
        <f t="shared" si="0"/>
        <v>1</v>
      </c>
    </row>
    <row r="20" spans="1:11" ht="15.75" x14ac:dyDescent="0.25">
      <c r="A20" s="42">
        <v>17</v>
      </c>
      <c r="B20" s="56" t="s">
        <v>194</v>
      </c>
      <c r="C20" s="51">
        <v>5</v>
      </c>
      <c r="D20" s="51">
        <v>6</v>
      </c>
      <c r="E20" s="51">
        <v>0</v>
      </c>
      <c r="F20" s="52">
        <v>0</v>
      </c>
      <c r="G20" s="53">
        <v>0</v>
      </c>
      <c r="H20" s="54">
        <v>0</v>
      </c>
      <c r="I20" s="54">
        <v>0</v>
      </c>
      <c r="J20" s="53">
        <v>0</v>
      </c>
      <c r="K20" s="55">
        <f t="shared" si="0"/>
        <v>0</v>
      </c>
    </row>
    <row r="21" spans="1:11" ht="15.75" x14ac:dyDescent="0.25">
      <c r="A21" s="49">
        <v>18</v>
      </c>
      <c r="B21" s="56" t="s">
        <v>165</v>
      </c>
      <c r="C21" s="51">
        <v>31</v>
      </c>
      <c r="D21" s="51">
        <v>56</v>
      </c>
      <c r="E21" s="51">
        <v>23</v>
      </c>
      <c r="F21" s="52">
        <v>4</v>
      </c>
      <c r="G21" s="53">
        <v>37</v>
      </c>
      <c r="H21" s="54">
        <v>0</v>
      </c>
      <c r="I21" s="54">
        <v>13</v>
      </c>
      <c r="J21" s="53">
        <v>24</v>
      </c>
      <c r="K21" s="55">
        <f t="shared" si="0"/>
        <v>0.74193548387096775</v>
      </c>
    </row>
    <row r="22" spans="1:11" ht="15.75" x14ac:dyDescent="0.25">
      <c r="A22" s="42">
        <v>19</v>
      </c>
      <c r="B22" s="56" t="s">
        <v>184</v>
      </c>
      <c r="C22" s="51">
        <v>66</v>
      </c>
      <c r="D22" s="51">
        <v>18</v>
      </c>
      <c r="E22" s="51">
        <v>9</v>
      </c>
      <c r="F22" s="52">
        <v>5</v>
      </c>
      <c r="G22" s="53">
        <v>71</v>
      </c>
      <c r="H22" s="54">
        <v>0</v>
      </c>
      <c r="I22" s="54">
        <v>3</v>
      </c>
      <c r="J22" s="53">
        <v>68</v>
      </c>
      <c r="K22" s="55">
        <f t="shared" si="0"/>
        <v>0.13636363636363635</v>
      </c>
    </row>
    <row r="23" spans="1:11" ht="15.75" x14ac:dyDescent="0.25">
      <c r="A23" s="49">
        <v>20</v>
      </c>
      <c r="B23" s="56" t="s">
        <v>161</v>
      </c>
      <c r="C23" s="51">
        <v>40</v>
      </c>
      <c r="D23" s="51">
        <v>113</v>
      </c>
      <c r="E23" s="51">
        <v>36</v>
      </c>
      <c r="F23" s="52">
        <v>22</v>
      </c>
      <c r="G23" s="53">
        <v>432</v>
      </c>
      <c r="H23" s="54">
        <v>9</v>
      </c>
      <c r="I23" s="54">
        <v>30</v>
      </c>
      <c r="J23" s="53">
        <v>393</v>
      </c>
      <c r="K23" s="55">
        <f t="shared" si="0"/>
        <v>0.9</v>
      </c>
    </row>
    <row r="24" spans="1:11" ht="15.75" x14ac:dyDescent="0.25">
      <c r="A24" s="42">
        <v>21</v>
      </c>
      <c r="B24" s="56" t="s">
        <v>166</v>
      </c>
      <c r="C24" s="51">
        <v>20</v>
      </c>
      <c r="D24" s="51">
        <v>55</v>
      </c>
      <c r="E24" s="51">
        <v>14</v>
      </c>
      <c r="F24" s="52">
        <v>5</v>
      </c>
      <c r="G24" s="53">
        <v>179</v>
      </c>
      <c r="H24" s="54">
        <v>6</v>
      </c>
      <c r="I24" s="54">
        <v>7</v>
      </c>
      <c r="J24" s="53">
        <v>166</v>
      </c>
      <c r="K24" s="55">
        <f t="shared" si="0"/>
        <v>0.7</v>
      </c>
    </row>
    <row r="25" spans="1:11" ht="15.75" x14ac:dyDescent="0.25">
      <c r="A25" s="49">
        <v>22</v>
      </c>
      <c r="B25" s="56" t="s">
        <v>170</v>
      </c>
      <c r="C25" s="51">
        <v>20</v>
      </c>
      <c r="D25" s="51">
        <v>20</v>
      </c>
      <c r="E25" s="51">
        <v>10</v>
      </c>
      <c r="F25" s="52">
        <v>5</v>
      </c>
      <c r="G25" s="53">
        <v>34</v>
      </c>
      <c r="H25" s="54">
        <v>2</v>
      </c>
      <c r="I25" s="54">
        <v>3</v>
      </c>
      <c r="J25" s="53">
        <v>29</v>
      </c>
      <c r="K25" s="55">
        <f t="shared" si="0"/>
        <v>0.5</v>
      </c>
    </row>
    <row r="26" spans="1:11" ht="15.75" x14ac:dyDescent="0.25">
      <c r="A26" s="42">
        <v>23</v>
      </c>
      <c r="B26" s="56" t="s">
        <v>195</v>
      </c>
      <c r="C26" s="51">
        <v>20</v>
      </c>
      <c r="D26" s="51">
        <v>3</v>
      </c>
      <c r="E26" s="51">
        <v>0</v>
      </c>
      <c r="F26" s="52">
        <v>0</v>
      </c>
      <c r="G26" s="53">
        <v>17</v>
      </c>
      <c r="H26" s="54">
        <v>0</v>
      </c>
      <c r="I26" s="54">
        <v>1</v>
      </c>
      <c r="J26" s="53">
        <v>16</v>
      </c>
      <c r="K26" s="55">
        <f t="shared" si="0"/>
        <v>0</v>
      </c>
    </row>
    <row r="27" spans="1:11" ht="15.75" x14ac:dyDescent="0.25">
      <c r="A27" s="49">
        <v>24</v>
      </c>
      <c r="B27" s="56" t="s">
        <v>157</v>
      </c>
      <c r="C27" s="51">
        <v>93</v>
      </c>
      <c r="D27" s="51">
        <v>160</v>
      </c>
      <c r="E27" s="51">
        <v>112</v>
      </c>
      <c r="F27" s="52">
        <v>70</v>
      </c>
      <c r="G27" s="53">
        <v>89</v>
      </c>
      <c r="H27" s="54">
        <v>8</v>
      </c>
      <c r="I27" s="54">
        <v>8</v>
      </c>
      <c r="J27" s="53">
        <v>73</v>
      </c>
      <c r="K27" s="55">
        <f t="shared" si="0"/>
        <v>1.2043010752688172</v>
      </c>
    </row>
    <row r="28" spans="1:11" ht="15.75" x14ac:dyDescent="0.25">
      <c r="A28" s="42">
        <v>25</v>
      </c>
      <c r="B28" s="56" t="s">
        <v>171</v>
      </c>
      <c r="C28" s="51">
        <v>50</v>
      </c>
      <c r="D28" s="51">
        <v>102</v>
      </c>
      <c r="E28" s="51">
        <v>25</v>
      </c>
      <c r="F28" s="52">
        <v>15</v>
      </c>
      <c r="G28" s="53">
        <v>341</v>
      </c>
      <c r="H28" s="54">
        <v>10</v>
      </c>
      <c r="I28" s="54">
        <v>31</v>
      </c>
      <c r="J28" s="53">
        <v>300</v>
      </c>
      <c r="K28" s="55">
        <f t="shared" si="0"/>
        <v>0.5</v>
      </c>
    </row>
    <row r="29" spans="1:11" ht="15.75" x14ac:dyDescent="0.25">
      <c r="A29" s="49">
        <v>26</v>
      </c>
      <c r="B29" s="56" t="s">
        <v>162</v>
      </c>
      <c r="C29" s="51">
        <v>20</v>
      </c>
      <c r="D29" s="51">
        <v>74</v>
      </c>
      <c r="E29" s="51">
        <v>18</v>
      </c>
      <c r="F29" s="52">
        <v>15</v>
      </c>
      <c r="G29" s="53">
        <v>128</v>
      </c>
      <c r="H29" s="54">
        <v>2</v>
      </c>
      <c r="I29" s="54">
        <v>19</v>
      </c>
      <c r="J29" s="53">
        <v>107</v>
      </c>
      <c r="K29" s="55">
        <f t="shared" si="0"/>
        <v>0.9</v>
      </c>
    </row>
    <row r="30" spans="1:11" ht="15.75" x14ac:dyDescent="0.25">
      <c r="A30" s="42">
        <v>27</v>
      </c>
      <c r="B30" s="56" t="s">
        <v>196</v>
      </c>
      <c r="C30" s="51">
        <v>5</v>
      </c>
      <c r="D30" s="51">
        <v>0</v>
      </c>
      <c r="E30" s="51">
        <v>0</v>
      </c>
      <c r="F30" s="52">
        <v>0</v>
      </c>
      <c r="G30" s="53">
        <v>0</v>
      </c>
      <c r="H30" s="54">
        <v>0</v>
      </c>
      <c r="I30" s="54">
        <v>0</v>
      </c>
      <c r="J30" s="53">
        <v>0</v>
      </c>
      <c r="K30" s="55">
        <f t="shared" si="0"/>
        <v>0</v>
      </c>
    </row>
    <row r="31" spans="1:11" ht="15.75" x14ac:dyDescent="0.25">
      <c r="A31" s="49">
        <v>28</v>
      </c>
      <c r="B31" s="50" t="s">
        <v>191</v>
      </c>
      <c r="C31" s="51">
        <v>97</v>
      </c>
      <c r="D31" s="51">
        <v>42</v>
      </c>
      <c r="E31" s="51">
        <v>6</v>
      </c>
      <c r="F31" s="52">
        <v>1</v>
      </c>
      <c r="G31" s="53">
        <v>93</v>
      </c>
      <c r="H31" s="54">
        <v>11</v>
      </c>
      <c r="I31" s="54">
        <v>10</v>
      </c>
      <c r="J31" s="53">
        <v>72</v>
      </c>
      <c r="K31" s="55">
        <f t="shared" si="0"/>
        <v>6.1855670103092786E-2</v>
      </c>
    </row>
    <row r="32" spans="1:11" ht="15.75" x14ac:dyDescent="0.25">
      <c r="A32" s="42">
        <v>29</v>
      </c>
      <c r="B32" s="50" t="s">
        <v>187</v>
      </c>
      <c r="C32" s="51">
        <v>10</v>
      </c>
      <c r="D32" s="51">
        <v>56</v>
      </c>
      <c r="E32" s="51">
        <v>1</v>
      </c>
      <c r="F32" s="52">
        <v>0</v>
      </c>
      <c r="G32" s="53">
        <v>0</v>
      </c>
      <c r="H32" s="54">
        <v>0</v>
      </c>
      <c r="I32" s="54">
        <v>0</v>
      </c>
      <c r="J32" s="53">
        <v>0</v>
      </c>
      <c r="K32" s="55">
        <f t="shared" si="0"/>
        <v>0.1</v>
      </c>
    </row>
    <row r="33" spans="1:11" ht="15.75" x14ac:dyDescent="0.25">
      <c r="A33" s="49">
        <v>30</v>
      </c>
      <c r="B33" s="50" t="s">
        <v>177</v>
      </c>
      <c r="C33" s="51">
        <v>15</v>
      </c>
      <c r="D33" s="51">
        <v>41</v>
      </c>
      <c r="E33" s="51">
        <v>5</v>
      </c>
      <c r="F33" s="52">
        <v>4</v>
      </c>
      <c r="G33" s="53">
        <v>67</v>
      </c>
      <c r="H33" s="54">
        <v>7</v>
      </c>
      <c r="I33" s="54">
        <v>5</v>
      </c>
      <c r="J33" s="53">
        <v>55</v>
      </c>
      <c r="K33" s="55">
        <f t="shared" si="0"/>
        <v>0.33333333333333331</v>
      </c>
    </row>
    <row r="34" spans="1:11" ht="15.75" x14ac:dyDescent="0.25">
      <c r="A34" s="42">
        <v>31</v>
      </c>
      <c r="B34" s="50" t="s">
        <v>167</v>
      </c>
      <c r="C34" s="51">
        <v>20</v>
      </c>
      <c r="D34" s="51">
        <v>33</v>
      </c>
      <c r="E34" s="51">
        <v>14</v>
      </c>
      <c r="F34" s="52">
        <v>10</v>
      </c>
      <c r="G34" s="53">
        <v>102</v>
      </c>
      <c r="H34" s="54">
        <v>4</v>
      </c>
      <c r="I34" s="54">
        <v>8</v>
      </c>
      <c r="J34" s="53">
        <v>90</v>
      </c>
      <c r="K34" s="55">
        <f t="shared" si="0"/>
        <v>0.7</v>
      </c>
    </row>
    <row r="35" spans="1:11" ht="15.75" x14ac:dyDescent="0.25">
      <c r="A35" s="49">
        <v>32</v>
      </c>
      <c r="B35" s="50" t="s">
        <v>189</v>
      </c>
      <c r="C35" s="51">
        <v>11</v>
      </c>
      <c r="D35" s="51">
        <v>8</v>
      </c>
      <c r="E35" s="51">
        <v>1</v>
      </c>
      <c r="F35" s="52">
        <v>1</v>
      </c>
      <c r="G35" s="53">
        <v>4</v>
      </c>
      <c r="H35" s="54">
        <v>1</v>
      </c>
      <c r="I35" s="54">
        <v>2</v>
      </c>
      <c r="J35" s="53">
        <v>1</v>
      </c>
      <c r="K35" s="55">
        <f t="shared" si="0"/>
        <v>9.0909090909090912E-2</v>
      </c>
    </row>
    <row r="36" spans="1:11" ht="15.75" x14ac:dyDescent="0.25">
      <c r="A36" s="42">
        <v>33</v>
      </c>
      <c r="B36" s="57" t="s">
        <v>192</v>
      </c>
      <c r="C36" s="51">
        <v>20</v>
      </c>
      <c r="D36" s="51">
        <v>21</v>
      </c>
      <c r="E36" s="51">
        <v>1</v>
      </c>
      <c r="F36" s="52">
        <v>0</v>
      </c>
      <c r="G36" s="53">
        <v>29</v>
      </c>
      <c r="H36" s="54">
        <v>10</v>
      </c>
      <c r="I36" s="54">
        <v>4</v>
      </c>
      <c r="J36" s="53">
        <v>15</v>
      </c>
      <c r="K36" s="55">
        <f t="shared" si="0"/>
        <v>0.05</v>
      </c>
    </row>
    <row r="37" spans="1:11" ht="15.75" x14ac:dyDescent="0.25">
      <c r="A37" s="49">
        <v>34</v>
      </c>
      <c r="B37" s="57" t="s">
        <v>158</v>
      </c>
      <c r="C37" s="51">
        <v>20</v>
      </c>
      <c r="D37" s="51">
        <v>29</v>
      </c>
      <c r="E37" s="51">
        <v>22</v>
      </c>
      <c r="F37" s="52">
        <v>21</v>
      </c>
      <c r="G37" s="53">
        <v>30</v>
      </c>
      <c r="H37" s="54">
        <v>0</v>
      </c>
      <c r="I37" s="54">
        <v>6</v>
      </c>
      <c r="J37" s="53">
        <v>24</v>
      </c>
      <c r="K37" s="55">
        <f t="shared" si="0"/>
        <v>1.1000000000000001</v>
      </c>
    </row>
    <row r="38" spans="1:11" ht="15.75" x14ac:dyDescent="0.25">
      <c r="A38" s="42">
        <v>35</v>
      </c>
      <c r="B38" s="57" t="s">
        <v>197</v>
      </c>
      <c r="C38" s="51">
        <v>5</v>
      </c>
      <c r="D38" s="51">
        <v>14</v>
      </c>
      <c r="E38" s="51">
        <v>0</v>
      </c>
      <c r="F38" s="52">
        <v>0</v>
      </c>
      <c r="G38" s="53">
        <v>11</v>
      </c>
      <c r="H38" s="54">
        <v>0</v>
      </c>
      <c r="I38" s="54">
        <v>10</v>
      </c>
      <c r="J38" s="53">
        <v>1</v>
      </c>
      <c r="K38" s="55">
        <f t="shared" si="0"/>
        <v>0</v>
      </c>
    </row>
    <row r="39" spans="1:11" ht="15.75" x14ac:dyDescent="0.25">
      <c r="A39" s="49">
        <v>36</v>
      </c>
      <c r="B39" s="57" t="s">
        <v>163</v>
      </c>
      <c r="C39" s="51">
        <v>48</v>
      </c>
      <c r="D39" s="51">
        <v>175</v>
      </c>
      <c r="E39" s="51">
        <v>39</v>
      </c>
      <c r="F39" s="52">
        <v>25</v>
      </c>
      <c r="G39" s="53">
        <v>179</v>
      </c>
      <c r="H39" s="54">
        <v>11</v>
      </c>
      <c r="I39" s="54">
        <v>39</v>
      </c>
      <c r="J39" s="53">
        <v>129</v>
      </c>
      <c r="K39" s="55">
        <f t="shared" si="0"/>
        <v>0.8125</v>
      </c>
    </row>
    <row r="40" spans="1:11" ht="15.75" x14ac:dyDescent="0.25">
      <c r="A40" s="42">
        <v>37</v>
      </c>
      <c r="B40" s="57" t="s">
        <v>168</v>
      </c>
      <c r="C40" s="51">
        <v>36</v>
      </c>
      <c r="D40" s="51">
        <v>53</v>
      </c>
      <c r="E40" s="51">
        <v>22</v>
      </c>
      <c r="F40" s="52">
        <v>14</v>
      </c>
      <c r="G40" s="53">
        <v>100</v>
      </c>
      <c r="H40" s="54">
        <v>0</v>
      </c>
      <c r="I40" s="54">
        <v>11</v>
      </c>
      <c r="J40" s="53">
        <v>89</v>
      </c>
      <c r="K40" s="55">
        <f t="shared" si="0"/>
        <v>0.61111111111111116</v>
      </c>
    </row>
    <row r="41" spans="1:11" ht="15.75" x14ac:dyDescent="0.25">
      <c r="A41" s="49">
        <v>38</v>
      </c>
      <c r="B41" s="57" t="s">
        <v>188</v>
      </c>
      <c r="C41" s="51">
        <v>20</v>
      </c>
      <c r="D41" s="51">
        <v>51</v>
      </c>
      <c r="E41" s="51">
        <v>2</v>
      </c>
      <c r="F41" s="52">
        <v>0</v>
      </c>
      <c r="G41" s="53">
        <v>60</v>
      </c>
      <c r="H41" s="54">
        <v>6</v>
      </c>
      <c r="I41" s="54">
        <v>12</v>
      </c>
      <c r="J41" s="53">
        <v>42</v>
      </c>
      <c r="K41" s="55">
        <f t="shared" si="0"/>
        <v>0.1</v>
      </c>
    </row>
    <row r="42" spans="1:11" ht="15.75" x14ac:dyDescent="0.25">
      <c r="A42" s="42">
        <v>39</v>
      </c>
      <c r="B42" s="57" t="s">
        <v>180</v>
      </c>
      <c r="C42" s="51">
        <v>59</v>
      </c>
      <c r="D42" s="51">
        <v>37</v>
      </c>
      <c r="E42" s="51">
        <v>15</v>
      </c>
      <c r="F42" s="52">
        <v>6</v>
      </c>
      <c r="G42" s="53">
        <v>122</v>
      </c>
      <c r="H42" s="54">
        <v>1</v>
      </c>
      <c r="I42" s="54">
        <v>12</v>
      </c>
      <c r="J42" s="53">
        <v>109</v>
      </c>
      <c r="K42" s="55">
        <f t="shared" si="0"/>
        <v>0.25423728813559321</v>
      </c>
    </row>
    <row r="43" spans="1:11" ht="15.75" x14ac:dyDescent="0.25">
      <c r="A43" s="49">
        <v>40</v>
      </c>
      <c r="B43" s="57" t="s">
        <v>183</v>
      </c>
      <c r="C43" s="51">
        <v>20</v>
      </c>
      <c r="D43" s="51">
        <v>27</v>
      </c>
      <c r="E43" s="51">
        <v>3</v>
      </c>
      <c r="F43" s="52">
        <v>2</v>
      </c>
      <c r="G43" s="53">
        <v>200</v>
      </c>
      <c r="H43" s="54">
        <v>5</v>
      </c>
      <c r="I43" s="54">
        <v>10</v>
      </c>
      <c r="J43" s="53">
        <v>185</v>
      </c>
      <c r="K43" s="55">
        <f t="shared" si="0"/>
        <v>0.15</v>
      </c>
    </row>
    <row r="44" spans="1:11" ht="15.75" x14ac:dyDescent="0.25">
      <c r="A44" s="42">
        <v>41</v>
      </c>
      <c r="B44" s="57" t="s">
        <v>175</v>
      </c>
      <c r="C44" s="51">
        <v>15</v>
      </c>
      <c r="D44" s="51">
        <v>58</v>
      </c>
      <c r="E44" s="51">
        <v>6</v>
      </c>
      <c r="F44" s="52">
        <v>3</v>
      </c>
      <c r="G44" s="53">
        <v>129</v>
      </c>
      <c r="H44" s="54">
        <v>5</v>
      </c>
      <c r="I44" s="54">
        <v>31</v>
      </c>
      <c r="J44" s="53">
        <v>93</v>
      </c>
      <c r="K44" s="55">
        <f t="shared" si="0"/>
        <v>0.4</v>
      </c>
    </row>
    <row r="45" spans="1:11" ht="16.5" thickBot="1" x14ac:dyDescent="0.3">
      <c r="A45" s="332" t="s">
        <v>8</v>
      </c>
      <c r="B45" s="333"/>
      <c r="C45" s="58">
        <v>1200</v>
      </c>
      <c r="D45" s="58">
        <v>2354</v>
      </c>
      <c r="E45" s="58">
        <v>570</v>
      </c>
      <c r="F45" s="58">
        <v>298</v>
      </c>
      <c r="G45" s="58">
        <v>4845</v>
      </c>
      <c r="H45" s="58">
        <v>224</v>
      </c>
      <c r="I45" s="58">
        <v>562</v>
      </c>
      <c r="J45" s="58">
        <v>4059</v>
      </c>
      <c r="K45" s="59">
        <f t="shared" ref="K45" si="1">E45/C45</f>
        <v>0.47499999999999998</v>
      </c>
    </row>
  </sheetData>
  <mergeCells count="11">
    <mergeCell ref="A45:B45"/>
    <mergeCell ref="A1:K1"/>
    <mergeCell ref="A2:A3"/>
    <mergeCell ref="B2:B3"/>
    <mergeCell ref="C2:C3"/>
    <mergeCell ref="D2:D3"/>
    <mergeCell ref="E2:E3"/>
    <mergeCell ref="F2:F3"/>
    <mergeCell ref="G2:G3"/>
    <mergeCell ref="H2:J2"/>
    <mergeCell ref="K2:K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9AA73-7422-4FEF-8F9E-575CACA57202}">
  <dimension ref="A1:F72"/>
  <sheetViews>
    <sheetView tabSelected="1" topLeftCell="A30" workbookViewId="0">
      <selection activeCell="L6" sqref="L6"/>
    </sheetView>
  </sheetViews>
  <sheetFormatPr defaultRowHeight="15" x14ac:dyDescent="0.25"/>
  <cols>
    <col min="2" max="2" width="45.140625" bestFit="1" customWidth="1"/>
    <col min="3" max="3" width="13.42578125" customWidth="1"/>
    <col min="4" max="4" width="15.28515625" customWidth="1"/>
    <col min="6" max="6" width="13.28515625" customWidth="1"/>
  </cols>
  <sheetData>
    <row r="1" spans="1:6" x14ac:dyDescent="0.25">
      <c r="A1" s="428" t="s">
        <v>271</v>
      </c>
      <c r="B1" s="428"/>
      <c r="C1" s="428"/>
      <c r="D1" s="428"/>
      <c r="E1" s="428"/>
      <c r="F1" s="428"/>
    </row>
    <row r="2" spans="1:6" x14ac:dyDescent="0.25">
      <c r="A2" s="429" t="s">
        <v>58</v>
      </c>
      <c r="B2" s="429"/>
      <c r="C2" s="429"/>
      <c r="D2" s="429"/>
      <c r="E2" s="429"/>
      <c r="F2" s="429"/>
    </row>
    <row r="3" spans="1:6" x14ac:dyDescent="0.25">
      <c r="A3" s="430" t="s">
        <v>480</v>
      </c>
      <c r="B3" s="430"/>
      <c r="C3" s="430"/>
      <c r="D3" s="430"/>
      <c r="E3" s="430"/>
      <c r="F3" s="430"/>
    </row>
    <row r="4" spans="1:6" x14ac:dyDescent="0.25">
      <c r="A4" s="431" t="s">
        <v>481</v>
      </c>
      <c r="B4" s="431"/>
      <c r="C4" s="431"/>
      <c r="D4" s="431"/>
      <c r="E4" s="431"/>
      <c r="F4" s="431"/>
    </row>
    <row r="5" spans="1:6" ht="105" x14ac:dyDescent="0.25">
      <c r="A5" s="432" t="s">
        <v>482</v>
      </c>
      <c r="B5" s="432" t="s">
        <v>483</v>
      </c>
      <c r="C5" s="432" t="s">
        <v>484</v>
      </c>
      <c r="D5" s="433" t="s">
        <v>485</v>
      </c>
      <c r="E5" s="434" t="s">
        <v>486</v>
      </c>
      <c r="F5" s="435"/>
    </row>
    <row r="6" spans="1:6" ht="75" x14ac:dyDescent="0.25">
      <c r="A6" s="432"/>
      <c r="B6" s="432"/>
      <c r="C6" s="432"/>
      <c r="D6" s="433" t="s">
        <v>487</v>
      </c>
      <c r="E6" s="433" t="s">
        <v>487</v>
      </c>
      <c r="F6" s="436" t="s">
        <v>488</v>
      </c>
    </row>
    <row r="7" spans="1:6" x14ac:dyDescent="0.25">
      <c r="A7" s="437"/>
      <c r="B7" s="437"/>
      <c r="C7" s="437"/>
      <c r="D7" s="437"/>
      <c r="E7" s="437"/>
      <c r="F7" s="438"/>
    </row>
    <row r="8" spans="1:6" x14ac:dyDescent="0.25">
      <c r="A8" s="439">
        <v>1</v>
      </c>
      <c r="B8" s="439" t="s">
        <v>72</v>
      </c>
      <c r="C8" s="439">
        <v>0</v>
      </c>
      <c r="D8" s="439">
        <v>0</v>
      </c>
      <c r="E8" s="439">
        <v>0</v>
      </c>
      <c r="F8" s="440">
        <v>0</v>
      </c>
    </row>
    <row r="9" spans="1:6" x14ac:dyDescent="0.25">
      <c r="A9" s="439">
        <v>2</v>
      </c>
      <c r="B9" s="439" t="s">
        <v>73</v>
      </c>
      <c r="C9" s="439">
        <v>0</v>
      </c>
      <c r="D9" s="439">
        <v>0</v>
      </c>
      <c r="E9" s="439">
        <v>0</v>
      </c>
      <c r="F9" s="440">
        <v>0</v>
      </c>
    </row>
    <row r="10" spans="1:6" x14ac:dyDescent="0.25">
      <c r="A10" s="439">
        <v>3</v>
      </c>
      <c r="B10" s="439" t="s">
        <v>74</v>
      </c>
      <c r="C10" s="439">
        <v>0</v>
      </c>
      <c r="D10" s="439">
        <v>0</v>
      </c>
      <c r="E10" s="439">
        <v>0</v>
      </c>
      <c r="F10" s="440">
        <v>0</v>
      </c>
    </row>
    <row r="11" spans="1:6" x14ac:dyDescent="0.25">
      <c r="A11" s="439">
        <v>4</v>
      </c>
      <c r="B11" s="439" t="s">
        <v>75</v>
      </c>
      <c r="C11" s="439">
        <v>0</v>
      </c>
      <c r="D11" s="439">
        <v>0</v>
      </c>
      <c r="E11" s="439">
        <v>0</v>
      </c>
      <c r="F11" s="440">
        <v>0</v>
      </c>
    </row>
    <row r="12" spans="1:6" x14ac:dyDescent="0.25">
      <c r="A12" s="439">
        <v>5</v>
      </c>
      <c r="B12" s="439" t="s">
        <v>76</v>
      </c>
      <c r="C12" s="439">
        <v>0</v>
      </c>
      <c r="D12" s="439">
        <v>0</v>
      </c>
      <c r="E12" s="439">
        <v>0</v>
      </c>
      <c r="F12" s="440">
        <v>0</v>
      </c>
    </row>
    <row r="13" spans="1:6" x14ac:dyDescent="0.25">
      <c r="A13" s="439">
        <v>6</v>
      </c>
      <c r="B13" s="439" t="s">
        <v>77</v>
      </c>
      <c r="C13" s="439">
        <v>0</v>
      </c>
      <c r="D13" s="439">
        <v>30</v>
      </c>
      <c r="E13" s="439">
        <v>355</v>
      </c>
      <c r="F13" s="440">
        <v>99.56</v>
      </c>
    </row>
    <row r="14" spans="1:6" x14ac:dyDescent="0.25">
      <c r="A14" s="439">
        <v>7</v>
      </c>
      <c r="B14" s="439" t="s">
        <v>78</v>
      </c>
      <c r="C14" s="439">
        <v>0</v>
      </c>
      <c r="D14" s="439">
        <v>0</v>
      </c>
      <c r="E14" s="439">
        <v>0</v>
      </c>
      <c r="F14" s="440">
        <v>0</v>
      </c>
    </row>
    <row r="15" spans="1:6" x14ac:dyDescent="0.25">
      <c r="A15" s="439">
        <v>8</v>
      </c>
      <c r="B15" s="439" t="s">
        <v>79</v>
      </c>
      <c r="C15" s="439">
        <v>0</v>
      </c>
      <c r="D15" s="439">
        <v>0</v>
      </c>
      <c r="E15" s="439">
        <v>0</v>
      </c>
      <c r="F15" s="440">
        <v>0</v>
      </c>
    </row>
    <row r="16" spans="1:6" x14ac:dyDescent="0.25">
      <c r="A16" s="439">
        <v>9</v>
      </c>
      <c r="B16" s="439" t="s">
        <v>80</v>
      </c>
      <c r="C16" s="439">
        <v>0</v>
      </c>
      <c r="D16" s="439">
        <v>0</v>
      </c>
      <c r="E16" s="439">
        <v>0</v>
      </c>
      <c r="F16" s="440">
        <v>0</v>
      </c>
    </row>
    <row r="17" spans="1:6" x14ac:dyDescent="0.25">
      <c r="A17" s="439">
        <v>10</v>
      </c>
      <c r="B17" s="439" t="s">
        <v>81</v>
      </c>
      <c r="C17" s="439">
        <v>0</v>
      </c>
      <c r="D17" s="439">
        <v>0</v>
      </c>
      <c r="E17" s="439">
        <v>0</v>
      </c>
      <c r="F17" s="440">
        <v>0</v>
      </c>
    </row>
    <row r="18" spans="1:6" x14ac:dyDescent="0.25">
      <c r="A18" s="439">
        <v>11</v>
      </c>
      <c r="B18" s="439" t="s">
        <v>82</v>
      </c>
      <c r="C18" s="439">
        <v>0</v>
      </c>
      <c r="D18" s="439">
        <v>0</v>
      </c>
      <c r="E18" s="439">
        <v>0</v>
      </c>
      <c r="F18" s="440">
        <v>0</v>
      </c>
    </row>
    <row r="19" spans="1:6" x14ac:dyDescent="0.25">
      <c r="A19" s="439">
        <v>12</v>
      </c>
      <c r="B19" s="439" t="s">
        <v>83</v>
      </c>
      <c r="C19" s="439">
        <v>0</v>
      </c>
      <c r="D19" s="439">
        <v>0</v>
      </c>
      <c r="E19" s="439">
        <v>0</v>
      </c>
      <c r="F19" s="440">
        <v>0</v>
      </c>
    </row>
    <row r="20" spans="1:6" x14ac:dyDescent="0.25">
      <c r="A20" s="441"/>
      <c r="B20" s="441" t="s">
        <v>84</v>
      </c>
      <c r="C20" s="441">
        <f>SUM(C8:C19)</f>
        <v>0</v>
      </c>
      <c r="D20" s="441">
        <f>SUM(D8:D19)</f>
        <v>30</v>
      </c>
      <c r="E20" s="441">
        <f>SUM(E8:E19)</f>
        <v>355</v>
      </c>
      <c r="F20" s="442">
        <f>SUM(F8:F19)</f>
        <v>99.56</v>
      </c>
    </row>
    <row r="21" spans="1:6" x14ac:dyDescent="0.25">
      <c r="A21" s="441"/>
      <c r="B21" s="443" t="s">
        <v>85</v>
      </c>
      <c r="C21" s="443"/>
      <c r="D21" s="443"/>
      <c r="E21" s="443"/>
      <c r="F21" s="444"/>
    </row>
    <row r="22" spans="1:6" x14ac:dyDescent="0.25">
      <c r="A22" s="439">
        <v>13</v>
      </c>
      <c r="B22" s="439" t="s">
        <v>86</v>
      </c>
      <c r="C22" s="439">
        <v>0</v>
      </c>
      <c r="D22" s="439">
        <v>3308</v>
      </c>
      <c r="E22" s="439">
        <v>7800</v>
      </c>
      <c r="F22" s="440">
        <v>8911.75</v>
      </c>
    </row>
    <row r="23" spans="1:6" x14ac:dyDescent="0.25">
      <c r="A23" s="439">
        <v>14</v>
      </c>
      <c r="B23" s="439" t="s">
        <v>87</v>
      </c>
      <c r="C23" s="439">
        <v>0</v>
      </c>
      <c r="D23" s="439">
        <v>0</v>
      </c>
      <c r="E23" s="439">
        <v>0</v>
      </c>
      <c r="F23" s="440">
        <v>0</v>
      </c>
    </row>
    <row r="24" spans="1:6" x14ac:dyDescent="0.25">
      <c r="A24" s="439">
        <v>15</v>
      </c>
      <c r="B24" s="439" t="s">
        <v>88</v>
      </c>
      <c r="C24" s="439">
        <v>0</v>
      </c>
      <c r="D24" s="439">
        <v>4180</v>
      </c>
      <c r="E24" s="439">
        <v>0</v>
      </c>
      <c r="F24" s="440">
        <v>0</v>
      </c>
    </row>
    <row r="25" spans="1:6" x14ac:dyDescent="0.25">
      <c r="A25" s="439">
        <v>16</v>
      </c>
      <c r="B25" s="439" t="s">
        <v>89</v>
      </c>
      <c r="C25" s="439">
        <v>0</v>
      </c>
      <c r="D25" s="439">
        <v>0</v>
      </c>
      <c r="E25" s="439">
        <v>0</v>
      </c>
      <c r="F25" s="440">
        <v>0</v>
      </c>
    </row>
    <row r="26" spans="1:6" x14ac:dyDescent="0.25">
      <c r="A26" s="439">
        <v>17</v>
      </c>
      <c r="B26" s="439" t="s">
        <v>90</v>
      </c>
      <c r="C26" s="439">
        <v>0</v>
      </c>
      <c r="D26" s="439">
        <v>391</v>
      </c>
      <c r="E26" s="439">
        <v>204</v>
      </c>
      <c r="F26" s="440">
        <v>30830000</v>
      </c>
    </row>
    <row r="27" spans="1:6" x14ac:dyDescent="0.25">
      <c r="A27" s="439">
        <v>18</v>
      </c>
      <c r="B27" s="439" t="s">
        <v>91</v>
      </c>
      <c r="C27" s="439">
        <v>0</v>
      </c>
      <c r="D27" s="439">
        <v>0</v>
      </c>
      <c r="E27" s="439">
        <v>0</v>
      </c>
      <c r="F27" s="440">
        <v>0</v>
      </c>
    </row>
    <row r="28" spans="1:6" x14ac:dyDescent="0.25">
      <c r="A28" s="439">
        <v>19</v>
      </c>
      <c r="B28" s="439" t="s">
        <v>92</v>
      </c>
      <c r="C28" s="439">
        <v>0</v>
      </c>
      <c r="D28" s="439">
        <v>0</v>
      </c>
      <c r="E28" s="439">
        <v>0</v>
      </c>
      <c r="F28" s="440">
        <v>0</v>
      </c>
    </row>
    <row r="29" spans="1:6" x14ac:dyDescent="0.25">
      <c r="A29" s="439">
        <v>20</v>
      </c>
      <c r="B29" s="439" t="s">
        <v>93</v>
      </c>
      <c r="C29" s="439">
        <v>0</v>
      </c>
      <c r="D29" s="439">
        <v>3908</v>
      </c>
      <c r="E29" s="439">
        <v>14491</v>
      </c>
      <c r="F29" s="440">
        <v>11957.45</v>
      </c>
    </row>
    <row r="30" spans="1:6" x14ac:dyDescent="0.25">
      <c r="A30" s="439">
        <v>21</v>
      </c>
      <c r="B30" s="439" t="s">
        <v>94</v>
      </c>
      <c r="C30" s="439">
        <v>0</v>
      </c>
      <c r="D30" s="439">
        <v>0</v>
      </c>
      <c r="E30" s="439">
        <v>0</v>
      </c>
      <c r="F30" s="440">
        <v>0</v>
      </c>
    </row>
    <row r="31" spans="1:6" x14ac:dyDescent="0.25">
      <c r="A31" s="439">
        <v>22</v>
      </c>
      <c r="B31" s="439" t="s">
        <v>95</v>
      </c>
      <c r="C31" s="439">
        <v>0</v>
      </c>
      <c r="D31" s="439">
        <v>1</v>
      </c>
      <c r="E31" s="439">
        <v>1</v>
      </c>
      <c r="F31" s="440">
        <v>1.07</v>
      </c>
    </row>
    <row r="32" spans="1:6" x14ac:dyDescent="0.25">
      <c r="A32" s="439">
        <v>23</v>
      </c>
      <c r="B32" s="439" t="s">
        <v>96</v>
      </c>
      <c r="C32" s="439">
        <v>0</v>
      </c>
      <c r="D32" s="439">
        <v>0</v>
      </c>
      <c r="E32" s="439">
        <v>14046</v>
      </c>
      <c r="F32" s="440">
        <v>8064.02</v>
      </c>
    </row>
    <row r="33" spans="1:6" x14ac:dyDescent="0.25">
      <c r="A33" s="439">
        <v>24</v>
      </c>
      <c r="B33" s="439" t="s">
        <v>97</v>
      </c>
      <c r="C33" s="439">
        <v>0</v>
      </c>
      <c r="D33" s="439">
        <v>10539</v>
      </c>
      <c r="E33" s="439">
        <v>10539</v>
      </c>
      <c r="F33" s="440">
        <v>24698</v>
      </c>
    </row>
    <row r="34" spans="1:6" x14ac:dyDescent="0.25">
      <c r="A34" s="439">
        <v>25</v>
      </c>
      <c r="B34" s="439" t="s">
        <v>98</v>
      </c>
      <c r="C34" s="439">
        <v>0</v>
      </c>
      <c r="D34" s="439">
        <v>0</v>
      </c>
      <c r="E34" s="439">
        <v>0</v>
      </c>
      <c r="F34" s="440">
        <v>0</v>
      </c>
    </row>
    <row r="35" spans="1:6" x14ac:dyDescent="0.25">
      <c r="A35" s="439">
        <v>26</v>
      </c>
      <c r="B35" s="439" t="s">
        <v>99</v>
      </c>
      <c r="C35" s="439">
        <v>0</v>
      </c>
      <c r="D35" s="439">
        <v>0</v>
      </c>
      <c r="E35" s="439">
        <v>0</v>
      </c>
      <c r="F35" s="440">
        <v>0</v>
      </c>
    </row>
    <row r="36" spans="1:6" x14ac:dyDescent="0.25">
      <c r="A36" s="439">
        <v>27</v>
      </c>
      <c r="B36" s="439" t="s">
        <v>100</v>
      </c>
      <c r="C36" s="439">
        <v>0</v>
      </c>
      <c r="D36" s="439">
        <v>0</v>
      </c>
      <c r="E36" s="439">
        <v>0</v>
      </c>
      <c r="F36" s="440">
        <v>0</v>
      </c>
    </row>
    <row r="37" spans="1:6" x14ac:dyDescent="0.25">
      <c r="A37" s="439">
        <v>28</v>
      </c>
      <c r="B37" s="439" t="s">
        <v>101</v>
      </c>
      <c r="C37" s="439">
        <v>0</v>
      </c>
      <c r="D37" s="439">
        <v>8682</v>
      </c>
      <c r="E37" s="439">
        <v>1287</v>
      </c>
      <c r="F37" s="440">
        <v>3934</v>
      </c>
    </row>
    <row r="38" spans="1:6" x14ac:dyDescent="0.25">
      <c r="A38" s="439">
        <v>29</v>
      </c>
      <c r="B38" s="439" t="s">
        <v>102</v>
      </c>
      <c r="C38" s="439">
        <v>0</v>
      </c>
      <c r="D38" s="439">
        <v>0</v>
      </c>
      <c r="E38" s="439">
        <v>0</v>
      </c>
      <c r="F38" s="440">
        <v>0</v>
      </c>
    </row>
    <row r="39" spans="1:6" x14ac:dyDescent="0.25">
      <c r="A39" s="439">
        <v>30</v>
      </c>
      <c r="B39" s="439" t="s">
        <v>103</v>
      </c>
      <c r="C39" s="439">
        <v>0</v>
      </c>
      <c r="D39" s="439">
        <v>9483</v>
      </c>
      <c r="E39" s="439">
        <v>19815</v>
      </c>
      <c r="F39" s="440">
        <v>44446.23</v>
      </c>
    </row>
    <row r="40" spans="1:6" x14ac:dyDescent="0.25">
      <c r="A40" s="439">
        <v>31</v>
      </c>
      <c r="B40" s="439" t="s">
        <v>104</v>
      </c>
      <c r="C40" s="439">
        <v>0</v>
      </c>
      <c r="D40" s="439">
        <v>0</v>
      </c>
      <c r="E40" s="439">
        <v>0</v>
      </c>
      <c r="F40" s="440">
        <v>0</v>
      </c>
    </row>
    <row r="41" spans="1:6" x14ac:dyDescent="0.25">
      <c r="A41" s="439">
        <v>32</v>
      </c>
      <c r="B41" s="439" t="s">
        <v>105</v>
      </c>
      <c r="C41" s="439">
        <v>0</v>
      </c>
      <c r="D41" s="439">
        <v>0</v>
      </c>
      <c r="E41" s="439">
        <v>0</v>
      </c>
      <c r="F41" s="440">
        <v>0</v>
      </c>
    </row>
    <row r="42" spans="1:6" x14ac:dyDescent="0.25">
      <c r="A42" s="439">
        <v>33</v>
      </c>
      <c r="B42" s="439" t="s">
        <v>106</v>
      </c>
      <c r="C42" s="439">
        <v>0</v>
      </c>
      <c r="D42" s="439">
        <v>23042</v>
      </c>
      <c r="E42" s="439">
        <v>4964</v>
      </c>
      <c r="F42" s="440">
        <v>8796.4599999999991</v>
      </c>
    </row>
    <row r="43" spans="1:6" x14ac:dyDescent="0.25">
      <c r="A43" s="439">
        <v>34</v>
      </c>
      <c r="B43" s="439" t="s">
        <v>107</v>
      </c>
      <c r="C43" s="439">
        <v>0</v>
      </c>
      <c r="D43" s="439">
        <v>0</v>
      </c>
      <c r="E43" s="439">
        <v>0</v>
      </c>
      <c r="F43" s="440">
        <v>0</v>
      </c>
    </row>
    <row r="44" spans="1:6" x14ac:dyDescent="0.25">
      <c r="A44" s="439">
        <v>35</v>
      </c>
      <c r="B44" s="439" t="s">
        <v>108</v>
      </c>
      <c r="C44" s="439">
        <v>0</v>
      </c>
      <c r="D44" s="439">
        <v>0</v>
      </c>
      <c r="E44" s="439">
        <v>0</v>
      </c>
      <c r="F44" s="440">
        <v>0</v>
      </c>
    </row>
    <row r="45" spans="1:6" x14ac:dyDescent="0.25">
      <c r="A45" s="439">
        <v>36</v>
      </c>
      <c r="B45" s="439" t="s">
        <v>109</v>
      </c>
      <c r="C45" s="439">
        <v>0</v>
      </c>
      <c r="D45" s="439">
        <v>0</v>
      </c>
      <c r="E45" s="439">
        <v>0</v>
      </c>
      <c r="F45" s="440">
        <v>0</v>
      </c>
    </row>
    <row r="46" spans="1:6" x14ac:dyDescent="0.25">
      <c r="A46" s="439">
        <v>37</v>
      </c>
      <c r="B46" s="439" t="s">
        <v>110</v>
      </c>
      <c r="C46" s="439">
        <v>0</v>
      </c>
      <c r="D46" s="439">
        <v>0</v>
      </c>
      <c r="E46" s="439">
        <v>0</v>
      </c>
      <c r="F46" s="440">
        <v>0</v>
      </c>
    </row>
    <row r="47" spans="1:6" x14ac:dyDescent="0.25">
      <c r="A47" s="441"/>
      <c r="B47" s="441" t="s">
        <v>111</v>
      </c>
      <c r="C47" s="441">
        <f>SUM(C21:C46)</f>
        <v>0</v>
      </c>
      <c r="D47" s="441">
        <f>SUM(D21:D46)</f>
        <v>63534</v>
      </c>
      <c r="E47" s="441">
        <f>SUM(E21:E46)</f>
        <v>73147</v>
      </c>
      <c r="F47" s="442">
        <f>SUM(F21:F46)</f>
        <v>30940808.98</v>
      </c>
    </row>
    <row r="48" spans="1:6" x14ac:dyDescent="0.25">
      <c r="A48" s="441"/>
      <c r="B48" s="441" t="s">
        <v>112</v>
      </c>
      <c r="C48" s="441">
        <f>SUM(C20,C47)</f>
        <v>0</v>
      </c>
      <c r="D48" s="441">
        <f>SUM(D20,D47)</f>
        <v>63564</v>
      </c>
      <c r="E48" s="441">
        <f>SUM(E20,E47)</f>
        <v>73502</v>
      </c>
      <c r="F48" s="442">
        <f>SUM(F20,F47)</f>
        <v>30940908.539999999</v>
      </c>
    </row>
    <row r="49" spans="1:6" x14ac:dyDescent="0.25">
      <c r="A49" s="441"/>
      <c r="B49" s="443" t="s">
        <v>113</v>
      </c>
      <c r="C49" s="443"/>
      <c r="D49" s="443"/>
      <c r="E49" s="443"/>
      <c r="F49" s="444"/>
    </row>
    <row r="50" spans="1:6" x14ac:dyDescent="0.25">
      <c r="A50" s="439">
        <v>38</v>
      </c>
      <c r="B50" s="439" t="s">
        <v>114</v>
      </c>
      <c r="C50" s="439">
        <v>0</v>
      </c>
      <c r="D50" s="439">
        <v>3089</v>
      </c>
      <c r="E50" s="439">
        <v>270</v>
      </c>
      <c r="F50" s="440">
        <v>513.83000000000004</v>
      </c>
    </row>
    <row r="51" spans="1:6" x14ac:dyDescent="0.25">
      <c r="A51" s="441"/>
      <c r="B51" s="441" t="s">
        <v>115</v>
      </c>
      <c r="C51" s="441">
        <f>SUM(C49:C50)</f>
        <v>0</v>
      </c>
      <c r="D51" s="441">
        <f>SUM(D49:D50)</f>
        <v>3089</v>
      </c>
      <c r="E51" s="441">
        <f>SUM(E49:E50)</f>
        <v>270</v>
      </c>
      <c r="F51" s="442">
        <f>SUM(F49:F50)</f>
        <v>513.83000000000004</v>
      </c>
    </row>
    <row r="52" spans="1:6" x14ac:dyDescent="0.25">
      <c r="A52" s="441"/>
      <c r="B52" s="443" t="s">
        <v>116</v>
      </c>
      <c r="C52" s="443"/>
      <c r="D52" s="443"/>
      <c r="E52" s="443"/>
      <c r="F52" s="444"/>
    </row>
    <row r="53" spans="1:6" x14ac:dyDescent="0.25">
      <c r="A53" s="439">
        <v>39</v>
      </c>
      <c r="B53" s="439" t="s">
        <v>117</v>
      </c>
      <c r="C53" s="439">
        <v>0</v>
      </c>
      <c r="D53" s="439">
        <v>3</v>
      </c>
      <c r="E53" s="439">
        <v>3</v>
      </c>
      <c r="F53" s="440">
        <v>3.4</v>
      </c>
    </row>
    <row r="54" spans="1:6" x14ac:dyDescent="0.25">
      <c r="A54" s="439">
        <v>40</v>
      </c>
      <c r="B54" s="439" t="s">
        <v>118</v>
      </c>
      <c r="C54" s="439">
        <v>0</v>
      </c>
      <c r="D54" s="439">
        <v>0</v>
      </c>
      <c r="E54" s="439">
        <v>0</v>
      </c>
      <c r="F54" s="440">
        <v>0</v>
      </c>
    </row>
    <row r="55" spans="1:6" x14ac:dyDescent="0.25">
      <c r="A55" s="441"/>
      <c r="B55" s="441" t="s">
        <v>119</v>
      </c>
      <c r="C55" s="441">
        <f>SUM(C52:C54)</f>
        <v>0</v>
      </c>
      <c r="D55" s="441">
        <f>SUM(D52:D54)</f>
        <v>3</v>
      </c>
      <c r="E55" s="441">
        <f>SUM(E52:E54)</f>
        <v>3</v>
      </c>
      <c r="F55" s="442">
        <f>SUM(F52:F54)</f>
        <v>3.4</v>
      </c>
    </row>
    <row r="56" spans="1:6" x14ac:dyDescent="0.25">
      <c r="A56" s="441"/>
      <c r="B56" s="443" t="s">
        <v>120</v>
      </c>
      <c r="C56" s="443"/>
      <c r="D56" s="443"/>
      <c r="E56" s="443"/>
      <c r="F56" s="444"/>
    </row>
    <row r="57" spans="1:6" x14ac:dyDescent="0.25">
      <c r="A57" s="439">
        <v>41</v>
      </c>
      <c r="B57" s="439" t="s">
        <v>121</v>
      </c>
      <c r="C57" s="439">
        <v>0</v>
      </c>
      <c r="D57" s="439">
        <v>59176</v>
      </c>
      <c r="E57" s="439">
        <v>14273</v>
      </c>
      <c r="F57" s="440">
        <v>18308.5</v>
      </c>
    </row>
    <row r="58" spans="1:6" x14ac:dyDescent="0.25">
      <c r="A58" s="439">
        <v>42</v>
      </c>
      <c r="B58" s="439" t="s">
        <v>122</v>
      </c>
      <c r="C58" s="439">
        <v>0</v>
      </c>
      <c r="D58" s="439">
        <v>1103</v>
      </c>
      <c r="E58" s="439">
        <v>4231</v>
      </c>
      <c r="F58" s="440">
        <v>6409.12</v>
      </c>
    </row>
    <row r="59" spans="1:6" x14ac:dyDescent="0.25">
      <c r="A59" s="439">
        <v>43</v>
      </c>
      <c r="B59" s="439" t="s">
        <v>123</v>
      </c>
      <c r="C59" s="439">
        <v>0</v>
      </c>
      <c r="D59" s="439">
        <v>0</v>
      </c>
      <c r="E59" s="439">
        <v>0</v>
      </c>
      <c r="F59" s="440">
        <v>0</v>
      </c>
    </row>
    <row r="60" spans="1:6" x14ac:dyDescent="0.25">
      <c r="A60" s="439">
        <v>44</v>
      </c>
      <c r="B60" s="439" t="s">
        <v>124</v>
      </c>
      <c r="C60" s="439">
        <v>0</v>
      </c>
      <c r="D60" s="439">
        <v>14247</v>
      </c>
      <c r="E60" s="439">
        <v>603</v>
      </c>
      <c r="F60" s="440">
        <v>1464.96</v>
      </c>
    </row>
    <row r="61" spans="1:6" x14ac:dyDescent="0.25">
      <c r="A61" s="439">
        <v>45</v>
      </c>
      <c r="B61" s="439" t="s">
        <v>125</v>
      </c>
      <c r="C61" s="439">
        <v>0</v>
      </c>
      <c r="D61" s="439">
        <v>0</v>
      </c>
      <c r="E61" s="439">
        <v>0</v>
      </c>
      <c r="F61" s="440">
        <v>0</v>
      </c>
    </row>
    <row r="62" spans="1:6" x14ac:dyDescent="0.25">
      <c r="A62" s="439">
        <v>46</v>
      </c>
      <c r="B62" s="439" t="s">
        <v>126</v>
      </c>
      <c r="C62" s="439">
        <v>0</v>
      </c>
      <c r="D62" s="439">
        <v>42518</v>
      </c>
      <c r="E62" s="439">
        <v>5612</v>
      </c>
      <c r="F62" s="440">
        <v>2925.65</v>
      </c>
    </row>
    <row r="63" spans="1:6" x14ac:dyDescent="0.25">
      <c r="A63" s="439">
        <v>47</v>
      </c>
      <c r="B63" s="439" t="s">
        <v>127</v>
      </c>
      <c r="C63" s="439">
        <v>0</v>
      </c>
      <c r="D63" s="439">
        <v>837</v>
      </c>
      <c r="E63" s="439">
        <v>1497</v>
      </c>
      <c r="F63" s="440">
        <v>635.74</v>
      </c>
    </row>
    <row r="64" spans="1:6" x14ac:dyDescent="0.25">
      <c r="A64" s="439">
        <v>48</v>
      </c>
      <c r="B64" s="439" t="s">
        <v>128</v>
      </c>
      <c r="C64" s="439">
        <v>0</v>
      </c>
      <c r="D64" s="439">
        <v>271</v>
      </c>
      <c r="E64" s="439">
        <v>736</v>
      </c>
      <c r="F64" s="440">
        <v>2052.8200000000002</v>
      </c>
    </row>
    <row r="65" spans="1:6" x14ac:dyDescent="0.25">
      <c r="A65" s="439">
        <v>49</v>
      </c>
      <c r="B65" s="439" t="s">
        <v>129</v>
      </c>
      <c r="C65" s="439">
        <v>0</v>
      </c>
      <c r="D65" s="439">
        <v>1010</v>
      </c>
      <c r="E65" s="439">
        <v>1154</v>
      </c>
      <c r="F65" s="440">
        <v>1241.1199999999999</v>
      </c>
    </row>
    <row r="66" spans="1:6" x14ac:dyDescent="0.25">
      <c r="A66" s="441"/>
      <c r="B66" s="441" t="s">
        <v>130</v>
      </c>
      <c r="C66" s="441">
        <f>SUM(C56:C65)</f>
        <v>0</v>
      </c>
      <c r="D66" s="441">
        <f>SUM(D56:D65)</f>
        <v>119162</v>
      </c>
      <c r="E66" s="441">
        <f>SUM(E56:E65)</f>
        <v>28106</v>
      </c>
      <c r="F66" s="442">
        <f>SUM(F56:F65)</f>
        <v>33037.910000000003</v>
      </c>
    </row>
    <row r="67" spans="1:6" x14ac:dyDescent="0.25">
      <c r="A67" s="441"/>
      <c r="B67" s="443" t="s">
        <v>131</v>
      </c>
      <c r="C67" s="443"/>
      <c r="D67" s="443"/>
      <c r="E67" s="443"/>
      <c r="F67" s="444"/>
    </row>
    <row r="68" spans="1:6" x14ac:dyDescent="0.25">
      <c r="A68" s="439">
        <v>50</v>
      </c>
      <c r="B68" s="439" t="s">
        <v>132</v>
      </c>
      <c r="C68" s="439">
        <v>0</v>
      </c>
      <c r="D68" s="439">
        <v>0</v>
      </c>
      <c r="E68" s="439">
        <v>0</v>
      </c>
      <c r="F68" s="440">
        <v>0</v>
      </c>
    </row>
    <row r="69" spans="1:6" x14ac:dyDescent="0.25">
      <c r="A69" s="439">
        <v>51</v>
      </c>
      <c r="B69" s="439" t="s">
        <v>133</v>
      </c>
      <c r="C69" s="439">
        <v>0</v>
      </c>
      <c r="D69" s="439">
        <v>0</v>
      </c>
      <c r="E69" s="439">
        <v>0</v>
      </c>
      <c r="F69" s="440">
        <v>0</v>
      </c>
    </row>
    <row r="70" spans="1:6" x14ac:dyDescent="0.25">
      <c r="A70" s="439">
        <v>52</v>
      </c>
      <c r="B70" s="439" t="s">
        <v>134</v>
      </c>
      <c r="C70" s="439">
        <v>0</v>
      </c>
      <c r="D70" s="439">
        <v>0</v>
      </c>
      <c r="E70" s="439">
        <v>0</v>
      </c>
      <c r="F70" s="440">
        <v>0</v>
      </c>
    </row>
    <row r="71" spans="1:6" x14ac:dyDescent="0.25">
      <c r="A71" s="441"/>
      <c r="B71" s="441" t="s">
        <v>135</v>
      </c>
      <c r="C71" s="441">
        <f>SUM(C67:C70)</f>
        <v>0</v>
      </c>
      <c r="D71" s="441">
        <f>SUM(D67:D70)</f>
        <v>0</v>
      </c>
      <c r="E71" s="441">
        <f>SUM(E67:E70)</f>
        <v>0</v>
      </c>
      <c r="F71" s="442">
        <f>SUM(F67:F70)</f>
        <v>0</v>
      </c>
    </row>
    <row r="72" spans="1:6" x14ac:dyDescent="0.25">
      <c r="A72" s="441"/>
      <c r="B72" s="441" t="s">
        <v>56</v>
      </c>
      <c r="C72" s="441">
        <f>SUM(C48,C51,C55,C66,C71)</f>
        <v>0</v>
      </c>
      <c r="D72" s="441">
        <f>SUM(D48,D51,D55,D66,D71)</f>
        <v>185818</v>
      </c>
      <c r="E72" s="441">
        <f>SUM(E48,E51,E55,E66,E71)</f>
        <v>101881</v>
      </c>
      <c r="F72" s="442">
        <f>SUM(F48,F51,F55,F66,F71)</f>
        <v>30974463.679999996</v>
      </c>
    </row>
  </sheetData>
  <mergeCells count="13">
    <mergeCell ref="B21:F21"/>
    <mergeCell ref="B49:F49"/>
    <mergeCell ref="B52:F52"/>
    <mergeCell ref="B56:F56"/>
    <mergeCell ref="B67:F67"/>
    <mergeCell ref="A1:F1"/>
    <mergeCell ref="A2:F2"/>
    <mergeCell ref="A3:F3"/>
    <mergeCell ref="A4:F4"/>
    <mergeCell ref="A5:A6"/>
    <mergeCell ref="B5:B6"/>
    <mergeCell ref="C5:C6"/>
    <mergeCell ref="E5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A366-625B-44F4-81C0-2221239D057C}">
  <dimension ref="A1:L41"/>
  <sheetViews>
    <sheetView topLeftCell="A16" workbookViewId="0">
      <selection sqref="A1:L41"/>
    </sheetView>
  </sheetViews>
  <sheetFormatPr defaultRowHeight="15" x14ac:dyDescent="0.25"/>
  <cols>
    <col min="2" max="2" width="43.7109375" bestFit="1" customWidth="1"/>
    <col min="4" max="4" width="12.7109375" customWidth="1"/>
    <col min="6" max="6" width="11" customWidth="1"/>
    <col min="7" max="7" width="13.42578125" customWidth="1"/>
    <col min="8" max="8" width="12.5703125" customWidth="1"/>
    <col min="9" max="9" width="10.85546875" customWidth="1"/>
    <col min="11" max="11" width="11.7109375" customWidth="1"/>
    <col min="12" max="12" width="12" customWidth="1"/>
  </cols>
  <sheetData>
    <row r="1" spans="1:12" ht="18.75" x14ac:dyDescent="0.3">
      <c r="A1" s="345" t="s">
        <v>198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7"/>
    </row>
    <row r="2" spans="1:12" ht="45.75" thickBot="1" x14ac:dyDescent="0.3">
      <c r="A2" s="74" t="s">
        <v>199</v>
      </c>
      <c r="B2" s="75" t="s">
        <v>200</v>
      </c>
      <c r="C2" s="75" t="s">
        <v>201</v>
      </c>
      <c r="D2" s="75" t="s">
        <v>202</v>
      </c>
      <c r="E2" s="75" t="s">
        <v>203</v>
      </c>
      <c r="F2" s="75" t="s">
        <v>204</v>
      </c>
      <c r="G2" s="75" t="s">
        <v>205</v>
      </c>
      <c r="H2" s="75" t="s">
        <v>206</v>
      </c>
      <c r="I2" s="75" t="s">
        <v>207</v>
      </c>
      <c r="J2" s="75" t="s">
        <v>208</v>
      </c>
      <c r="K2" s="75" t="s">
        <v>209</v>
      </c>
      <c r="L2" s="76" t="s">
        <v>210</v>
      </c>
    </row>
    <row r="3" spans="1:12" x14ac:dyDescent="0.25">
      <c r="A3" s="70">
        <v>1</v>
      </c>
      <c r="B3" s="71" t="s">
        <v>73</v>
      </c>
      <c r="C3" s="71">
        <v>4495</v>
      </c>
      <c r="D3" s="72">
        <v>6.6740823136818691E-3</v>
      </c>
      <c r="E3" s="71">
        <v>9485</v>
      </c>
      <c r="F3" s="71">
        <v>30</v>
      </c>
      <c r="G3" s="71">
        <v>3</v>
      </c>
      <c r="H3" s="71">
        <v>9436</v>
      </c>
      <c r="I3" s="71">
        <v>1</v>
      </c>
      <c r="J3" s="71">
        <v>13</v>
      </c>
      <c r="K3" s="71">
        <v>2</v>
      </c>
      <c r="L3" s="73">
        <v>3</v>
      </c>
    </row>
    <row r="4" spans="1:12" x14ac:dyDescent="0.25">
      <c r="A4" s="63">
        <v>2</v>
      </c>
      <c r="B4" s="14" t="s">
        <v>74</v>
      </c>
      <c r="C4" s="14">
        <v>1575</v>
      </c>
      <c r="D4" s="61">
        <v>6.3492063492063492E-4</v>
      </c>
      <c r="E4" s="14">
        <v>1361</v>
      </c>
      <c r="F4" s="14">
        <v>1</v>
      </c>
      <c r="G4" s="14">
        <v>0.1</v>
      </c>
      <c r="H4" s="14">
        <v>1355</v>
      </c>
      <c r="I4" s="14">
        <v>0</v>
      </c>
      <c r="J4" s="14">
        <v>5</v>
      </c>
      <c r="K4" s="14">
        <v>0</v>
      </c>
      <c r="L4" s="64">
        <v>0</v>
      </c>
    </row>
    <row r="5" spans="1:12" x14ac:dyDescent="0.25">
      <c r="A5" s="63">
        <v>3</v>
      </c>
      <c r="B5" s="14" t="s">
        <v>75</v>
      </c>
      <c r="C5" s="14">
        <v>527</v>
      </c>
      <c r="D5" s="61">
        <v>0</v>
      </c>
      <c r="E5" s="14">
        <v>318</v>
      </c>
      <c r="F5" s="14">
        <v>0</v>
      </c>
      <c r="G5" s="14">
        <v>0</v>
      </c>
      <c r="H5" s="14">
        <v>317</v>
      </c>
      <c r="I5" s="14">
        <v>0</v>
      </c>
      <c r="J5" s="14">
        <v>1</v>
      </c>
      <c r="K5" s="14">
        <v>0</v>
      </c>
      <c r="L5" s="64">
        <v>0</v>
      </c>
    </row>
    <row r="6" spans="1:12" x14ac:dyDescent="0.25">
      <c r="A6" s="63">
        <v>4</v>
      </c>
      <c r="B6" s="14" t="s">
        <v>76</v>
      </c>
      <c r="C6" s="14">
        <v>2471</v>
      </c>
      <c r="D6" s="61">
        <v>4.0469445568595711E-4</v>
      </c>
      <c r="E6" s="14">
        <v>1296</v>
      </c>
      <c r="F6" s="14">
        <v>1</v>
      </c>
      <c r="G6" s="14">
        <v>0.1</v>
      </c>
      <c r="H6" s="14">
        <v>1292</v>
      </c>
      <c r="I6" s="14">
        <v>2</v>
      </c>
      <c r="J6" s="14">
        <v>1</v>
      </c>
      <c r="K6" s="14">
        <v>0</v>
      </c>
      <c r="L6" s="64">
        <v>0</v>
      </c>
    </row>
    <row r="7" spans="1:12" x14ac:dyDescent="0.25">
      <c r="A7" s="63">
        <v>5</v>
      </c>
      <c r="B7" s="14" t="s">
        <v>77</v>
      </c>
      <c r="C7" s="14">
        <v>1469</v>
      </c>
      <c r="D7" s="61">
        <v>0</v>
      </c>
      <c r="E7" s="14">
        <v>1481</v>
      </c>
      <c r="F7" s="14">
        <v>0</v>
      </c>
      <c r="G7" s="14">
        <v>0</v>
      </c>
      <c r="H7" s="14">
        <v>1478</v>
      </c>
      <c r="I7" s="14">
        <v>0</v>
      </c>
      <c r="J7" s="14">
        <v>2</v>
      </c>
      <c r="K7" s="14">
        <v>0</v>
      </c>
      <c r="L7" s="64">
        <v>1</v>
      </c>
    </row>
    <row r="8" spans="1:12" x14ac:dyDescent="0.25">
      <c r="A8" s="63">
        <v>6</v>
      </c>
      <c r="B8" s="14" t="s">
        <v>78</v>
      </c>
      <c r="C8" s="14">
        <v>1214</v>
      </c>
      <c r="D8" s="61">
        <v>2.4711696869851728E-3</v>
      </c>
      <c r="E8" s="14">
        <v>1109</v>
      </c>
      <c r="F8" s="14">
        <v>3</v>
      </c>
      <c r="G8" s="14">
        <v>0.3</v>
      </c>
      <c r="H8" s="14">
        <v>1102</v>
      </c>
      <c r="I8" s="14">
        <v>1</v>
      </c>
      <c r="J8" s="14">
        <v>3</v>
      </c>
      <c r="K8" s="14">
        <v>0</v>
      </c>
      <c r="L8" s="64">
        <v>0</v>
      </c>
    </row>
    <row r="9" spans="1:12" x14ac:dyDescent="0.25">
      <c r="A9" s="63">
        <v>7</v>
      </c>
      <c r="B9" s="14" t="s">
        <v>79</v>
      </c>
      <c r="C9" s="14">
        <v>601</v>
      </c>
      <c r="D9" s="61">
        <v>5.3244592346089852E-2</v>
      </c>
      <c r="E9" s="14">
        <v>615</v>
      </c>
      <c r="F9" s="14">
        <v>32</v>
      </c>
      <c r="G9" s="14">
        <v>3.2</v>
      </c>
      <c r="H9" s="14">
        <v>545</v>
      </c>
      <c r="I9" s="14">
        <v>8</v>
      </c>
      <c r="J9" s="14">
        <v>27</v>
      </c>
      <c r="K9" s="14">
        <v>2</v>
      </c>
      <c r="L9" s="64">
        <v>1</v>
      </c>
    </row>
    <row r="10" spans="1:12" x14ac:dyDescent="0.25">
      <c r="A10" s="63">
        <v>8</v>
      </c>
      <c r="B10" s="14" t="s">
        <v>80</v>
      </c>
      <c r="C10" s="14">
        <v>422</v>
      </c>
      <c r="D10" s="61">
        <v>2.3696682464454978E-3</v>
      </c>
      <c r="E10" s="14">
        <v>223</v>
      </c>
      <c r="F10" s="14">
        <v>1</v>
      </c>
      <c r="G10" s="14">
        <v>0.1</v>
      </c>
      <c r="H10" s="14">
        <v>220</v>
      </c>
      <c r="I10" s="14">
        <v>0</v>
      </c>
      <c r="J10" s="14">
        <v>1</v>
      </c>
      <c r="K10" s="14">
        <v>0</v>
      </c>
      <c r="L10" s="64">
        <v>1</v>
      </c>
    </row>
    <row r="11" spans="1:12" x14ac:dyDescent="0.25">
      <c r="A11" s="63">
        <v>9</v>
      </c>
      <c r="B11" s="14" t="s">
        <v>81</v>
      </c>
      <c r="C11" s="14">
        <v>5356</v>
      </c>
      <c r="D11" s="61">
        <v>1.3069454817027633E-3</v>
      </c>
      <c r="E11" s="14">
        <v>4459</v>
      </c>
      <c r="F11" s="14">
        <v>7</v>
      </c>
      <c r="G11" s="14">
        <v>0.7</v>
      </c>
      <c r="H11" s="14">
        <v>4392</v>
      </c>
      <c r="I11" s="14">
        <v>52</v>
      </c>
      <c r="J11" s="14">
        <v>4</v>
      </c>
      <c r="K11" s="14">
        <v>1</v>
      </c>
      <c r="L11" s="64">
        <v>3</v>
      </c>
    </row>
    <row r="12" spans="1:12" x14ac:dyDescent="0.25">
      <c r="A12" s="63">
        <v>10</v>
      </c>
      <c r="B12" s="14" t="s">
        <v>72</v>
      </c>
      <c r="C12" s="14">
        <v>8970</v>
      </c>
      <c r="D12" s="61">
        <v>1.1148272017837236E-4</v>
      </c>
      <c r="E12" s="14">
        <v>13853</v>
      </c>
      <c r="F12" s="14">
        <v>1</v>
      </c>
      <c r="G12" s="14">
        <v>0.1</v>
      </c>
      <c r="H12" s="14">
        <v>13648</v>
      </c>
      <c r="I12" s="14">
        <v>1</v>
      </c>
      <c r="J12" s="14">
        <v>202</v>
      </c>
      <c r="K12" s="14">
        <v>1</v>
      </c>
      <c r="L12" s="64">
        <v>0</v>
      </c>
    </row>
    <row r="13" spans="1:12" x14ac:dyDescent="0.25">
      <c r="A13" s="63">
        <v>11</v>
      </c>
      <c r="B13" s="14" t="s">
        <v>82</v>
      </c>
      <c r="C13" s="14">
        <v>2116</v>
      </c>
      <c r="D13" s="61">
        <v>1.4177693761814746E-3</v>
      </c>
      <c r="E13" s="14">
        <v>1451</v>
      </c>
      <c r="F13" s="14">
        <v>3</v>
      </c>
      <c r="G13" s="14">
        <v>0.3</v>
      </c>
      <c r="H13" s="14">
        <v>1437</v>
      </c>
      <c r="I13" s="14">
        <v>0</v>
      </c>
      <c r="J13" s="14">
        <v>10</v>
      </c>
      <c r="K13" s="14">
        <v>0</v>
      </c>
      <c r="L13" s="64">
        <v>0</v>
      </c>
    </row>
    <row r="14" spans="1:12" x14ac:dyDescent="0.25">
      <c r="A14" s="63">
        <v>12</v>
      </c>
      <c r="B14" s="14" t="s">
        <v>83</v>
      </c>
      <c r="C14" s="14">
        <v>2210</v>
      </c>
      <c r="D14" s="61">
        <v>2.7149321266968325E-3</v>
      </c>
      <c r="E14" s="14">
        <v>1761</v>
      </c>
      <c r="F14" s="14">
        <v>6</v>
      </c>
      <c r="G14" s="14">
        <v>0.6</v>
      </c>
      <c r="H14" s="14">
        <v>1749</v>
      </c>
      <c r="I14" s="14">
        <v>2</v>
      </c>
      <c r="J14" s="14">
        <v>4</v>
      </c>
      <c r="K14" s="14">
        <v>0</v>
      </c>
      <c r="L14" s="64">
        <v>0</v>
      </c>
    </row>
    <row r="15" spans="1:12" x14ac:dyDescent="0.25">
      <c r="A15" s="65"/>
      <c r="B15" s="77" t="s">
        <v>211</v>
      </c>
      <c r="C15" s="17">
        <v>31426</v>
      </c>
      <c r="D15" s="62">
        <v>2.70476675364348E-3</v>
      </c>
      <c r="E15" s="17">
        <v>37412</v>
      </c>
      <c r="F15" s="17">
        <v>85</v>
      </c>
      <c r="G15" s="17">
        <v>8.5</v>
      </c>
      <c r="H15" s="17">
        <v>36971</v>
      </c>
      <c r="I15" s="17">
        <v>67</v>
      </c>
      <c r="J15" s="17">
        <v>273</v>
      </c>
      <c r="K15" s="17">
        <v>6</v>
      </c>
      <c r="L15" s="66">
        <v>9</v>
      </c>
    </row>
    <row r="16" spans="1:12" x14ac:dyDescent="0.25">
      <c r="A16" s="63">
        <v>13</v>
      </c>
      <c r="B16" s="14" t="s">
        <v>86</v>
      </c>
      <c r="C16" s="14">
        <v>1222</v>
      </c>
      <c r="D16" s="61">
        <v>0</v>
      </c>
      <c r="E16" s="14">
        <v>115</v>
      </c>
      <c r="F16" s="14">
        <v>0</v>
      </c>
      <c r="G16" s="14">
        <v>0</v>
      </c>
      <c r="H16" s="14">
        <v>115</v>
      </c>
      <c r="I16" s="14">
        <v>0</v>
      </c>
      <c r="J16" s="14">
        <v>0</v>
      </c>
      <c r="K16" s="14">
        <v>0</v>
      </c>
      <c r="L16" s="64">
        <v>0</v>
      </c>
    </row>
    <row r="17" spans="1:12" x14ac:dyDescent="0.25">
      <c r="A17" s="63">
        <v>14</v>
      </c>
      <c r="B17" s="14" t="s">
        <v>212</v>
      </c>
      <c r="C17" s="14">
        <v>246</v>
      </c>
      <c r="D17" s="61">
        <v>0</v>
      </c>
      <c r="E17" s="14">
        <v>19</v>
      </c>
      <c r="F17" s="14">
        <v>0</v>
      </c>
      <c r="G17" s="14">
        <v>0</v>
      </c>
      <c r="H17" s="14">
        <v>19</v>
      </c>
      <c r="I17" s="14">
        <v>0</v>
      </c>
      <c r="J17" s="14">
        <v>0</v>
      </c>
      <c r="K17" s="14">
        <v>0</v>
      </c>
      <c r="L17" s="64">
        <v>0</v>
      </c>
    </row>
    <row r="18" spans="1:12" x14ac:dyDescent="0.25">
      <c r="A18" s="63">
        <v>15</v>
      </c>
      <c r="B18" s="14" t="s">
        <v>213</v>
      </c>
      <c r="C18" s="14">
        <v>55</v>
      </c>
      <c r="D18" s="61">
        <v>0</v>
      </c>
      <c r="E18" s="14">
        <v>5</v>
      </c>
      <c r="F18" s="14">
        <v>0</v>
      </c>
      <c r="G18" s="14">
        <v>0</v>
      </c>
      <c r="H18" s="14">
        <v>5</v>
      </c>
      <c r="I18" s="14">
        <v>0</v>
      </c>
      <c r="J18" s="14">
        <v>0</v>
      </c>
      <c r="K18" s="14">
        <v>0</v>
      </c>
      <c r="L18" s="64">
        <v>0</v>
      </c>
    </row>
    <row r="19" spans="1:12" x14ac:dyDescent="0.25">
      <c r="A19" s="63">
        <v>16</v>
      </c>
      <c r="B19" s="14" t="s">
        <v>92</v>
      </c>
      <c r="C19" s="14">
        <v>47</v>
      </c>
      <c r="D19" s="61">
        <v>0</v>
      </c>
      <c r="E19" s="14">
        <v>18</v>
      </c>
      <c r="F19" s="14">
        <v>0</v>
      </c>
      <c r="G19" s="14">
        <v>0</v>
      </c>
      <c r="H19" s="14">
        <v>18</v>
      </c>
      <c r="I19" s="14">
        <v>0</v>
      </c>
      <c r="J19" s="14">
        <v>0</v>
      </c>
      <c r="K19" s="14">
        <v>0</v>
      </c>
      <c r="L19" s="64">
        <v>0</v>
      </c>
    </row>
    <row r="20" spans="1:12" x14ac:dyDescent="0.25">
      <c r="A20" s="63">
        <v>17</v>
      </c>
      <c r="B20" s="14" t="s">
        <v>93</v>
      </c>
      <c r="C20" s="14">
        <v>2917</v>
      </c>
      <c r="D20" s="61">
        <v>0</v>
      </c>
      <c r="E20" s="14">
        <v>328</v>
      </c>
      <c r="F20" s="14">
        <v>0</v>
      </c>
      <c r="G20" s="14">
        <v>0</v>
      </c>
      <c r="H20" s="14">
        <v>326</v>
      </c>
      <c r="I20" s="14">
        <v>0</v>
      </c>
      <c r="J20" s="14">
        <v>2</v>
      </c>
      <c r="K20" s="14">
        <v>0</v>
      </c>
      <c r="L20" s="64">
        <v>0</v>
      </c>
    </row>
    <row r="21" spans="1:12" x14ac:dyDescent="0.25">
      <c r="A21" s="63">
        <v>18</v>
      </c>
      <c r="B21" s="14" t="s">
        <v>214</v>
      </c>
      <c r="C21" s="14">
        <v>3029</v>
      </c>
      <c r="D21" s="61">
        <v>9.5741168702542095E-3</v>
      </c>
      <c r="E21" s="14">
        <v>886</v>
      </c>
      <c r="F21" s="14">
        <v>29</v>
      </c>
      <c r="G21" s="14">
        <v>2.9</v>
      </c>
      <c r="H21" s="14">
        <v>702</v>
      </c>
      <c r="I21" s="14">
        <v>0</v>
      </c>
      <c r="J21" s="14">
        <v>152</v>
      </c>
      <c r="K21" s="14">
        <v>0</v>
      </c>
      <c r="L21" s="64">
        <v>3</v>
      </c>
    </row>
    <row r="22" spans="1:12" x14ac:dyDescent="0.25">
      <c r="A22" s="63">
        <v>19</v>
      </c>
      <c r="B22" s="14" t="s">
        <v>95</v>
      </c>
      <c r="C22" s="14">
        <v>471</v>
      </c>
      <c r="D22" s="61">
        <v>0</v>
      </c>
      <c r="E22" s="14">
        <v>133</v>
      </c>
      <c r="F22" s="14">
        <v>0</v>
      </c>
      <c r="G22" s="14">
        <v>0</v>
      </c>
      <c r="H22" s="14">
        <v>131</v>
      </c>
      <c r="I22" s="14">
        <v>1</v>
      </c>
      <c r="J22" s="14">
        <v>1</v>
      </c>
      <c r="K22" s="14">
        <v>0</v>
      </c>
      <c r="L22" s="64">
        <v>0</v>
      </c>
    </row>
    <row r="23" spans="1:12" x14ac:dyDescent="0.25">
      <c r="A23" s="63">
        <v>20</v>
      </c>
      <c r="B23" s="14" t="s">
        <v>215</v>
      </c>
      <c r="C23" s="14">
        <v>217</v>
      </c>
      <c r="D23" s="61">
        <v>0</v>
      </c>
      <c r="E23" s="14">
        <v>29</v>
      </c>
      <c r="F23" s="14">
        <v>0</v>
      </c>
      <c r="G23" s="14">
        <v>0</v>
      </c>
      <c r="H23" s="14">
        <v>29</v>
      </c>
      <c r="I23" s="14">
        <v>0</v>
      </c>
      <c r="J23" s="14">
        <v>0</v>
      </c>
      <c r="K23" s="14">
        <v>0</v>
      </c>
      <c r="L23" s="64">
        <v>0</v>
      </c>
    </row>
    <row r="24" spans="1:12" x14ac:dyDescent="0.25">
      <c r="A24" s="63">
        <v>21</v>
      </c>
      <c r="B24" s="14" t="s">
        <v>97</v>
      </c>
      <c r="C24" s="14">
        <v>552</v>
      </c>
      <c r="D24" s="61">
        <v>0</v>
      </c>
      <c r="E24" s="14">
        <v>50</v>
      </c>
      <c r="F24" s="14">
        <v>0</v>
      </c>
      <c r="G24" s="14">
        <v>0</v>
      </c>
      <c r="H24" s="14">
        <v>50</v>
      </c>
      <c r="I24" s="14">
        <v>0</v>
      </c>
      <c r="J24" s="14">
        <v>0</v>
      </c>
      <c r="K24" s="14">
        <v>0</v>
      </c>
      <c r="L24" s="64">
        <v>0</v>
      </c>
    </row>
    <row r="25" spans="1:12" x14ac:dyDescent="0.25">
      <c r="A25" s="63">
        <v>22</v>
      </c>
      <c r="B25" s="14" t="s">
        <v>216</v>
      </c>
      <c r="C25" s="14">
        <v>20</v>
      </c>
      <c r="D25" s="61">
        <v>0.1</v>
      </c>
      <c r="E25" s="14">
        <v>2</v>
      </c>
      <c r="F25" s="14">
        <v>2</v>
      </c>
      <c r="G25" s="14">
        <v>0.2</v>
      </c>
      <c r="H25" s="14">
        <v>0</v>
      </c>
      <c r="I25" s="14">
        <v>0</v>
      </c>
      <c r="J25" s="14">
        <v>0</v>
      </c>
      <c r="K25" s="14">
        <v>0</v>
      </c>
      <c r="L25" s="64">
        <v>0</v>
      </c>
    </row>
    <row r="26" spans="1:12" x14ac:dyDescent="0.25">
      <c r="A26" s="63">
        <v>23</v>
      </c>
      <c r="B26" s="14" t="s">
        <v>217</v>
      </c>
      <c r="C26" s="14">
        <v>29</v>
      </c>
      <c r="D26" s="61">
        <v>0</v>
      </c>
      <c r="E26" s="14">
        <v>25</v>
      </c>
      <c r="F26" s="14">
        <v>0</v>
      </c>
      <c r="G26" s="14">
        <v>0</v>
      </c>
      <c r="H26" s="14">
        <v>25</v>
      </c>
      <c r="I26" s="14">
        <v>0</v>
      </c>
      <c r="J26" s="14">
        <v>0</v>
      </c>
      <c r="K26" s="14">
        <v>0</v>
      </c>
      <c r="L26" s="64">
        <v>0</v>
      </c>
    </row>
    <row r="27" spans="1:12" x14ac:dyDescent="0.25">
      <c r="A27" s="63">
        <v>24</v>
      </c>
      <c r="B27" s="14" t="s">
        <v>218</v>
      </c>
      <c r="C27" s="14">
        <v>459</v>
      </c>
      <c r="D27" s="61">
        <v>0</v>
      </c>
      <c r="E27" s="14">
        <v>130</v>
      </c>
      <c r="F27" s="14">
        <v>0</v>
      </c>
      <c r="G27" s="14">
        <v>0</v>
      </c>
      <c r="H27" s="14">
        <v>130</v>
      </c>
      <c r="I27" s="14">
        <v>0</v>
      </c>
      <c r="J27" s="14">
        <v>0</v>
      </c>
      <c r="K27" s="14">
        <v>0</v>
      </c>
      <c r="L27" s="64">
        <v>0</v>
      </c>
    </row>
    <row r="28" spans="1:12" x14ac:dyDescent="0.25">
      <c r="A28" s="63">
        <v>25</v>
      </c>
      <c r="B28" s="14" t="s">
        <v>104</v>
      </c>
      <c r="C28" s="14">
        <v>10</v>
      </c>
      <c r="D28" s="61">
        <v>0</v>
      </c>
      <c r="E28" s="14">
        <v>5</v>
      </c>
      <c r="F28" s="14">
        <v>0</v>
      </c>
      <c r="G28" s="14">
        <v>0</v>
      </c>
      <c r="H28" s="14">
        <v>5</v>
      </c>
      <c r="I28" s="14">
        <v>0</v>
      </c>
      <c r="J28" s="14">
        <v>0</v>
      </c>
      <c r="K28" s="14">
        <v>0</v>
      </c>
      <c r="L28" s="64">
        <v>0</v>
      </c>
    </row>
    <row r="29" spans="1:12" x14ac:dyDescent="0.25">
      <c r="A29" s="63">
        <v>26</v>
      </c>
      <c r="B29" s="14" t="s">
        <v>219</v>
      </c>
      <c r="C29" s="14">
        <v>0</v>
      </c>
      <c r="D29" s="61">
        <v>0</v>
      </c>
      <c r="E29" s="14">
        <v>1</v>
      </c>
      <c r="F29" s="14">
        <v>0</v>
      </c>
      <c r="G29" s="14">
        <v>0</v>
      </c>
      <c r="H29" s="14">
        <v>1</v>
      </c>
      <c r="I29" s="14">
        <v>0</v>
      </c>
      <c r="J29" s="14">
        <v>0</v>
      </c>
      <c r="K29" s="14">
        <v>0</v>
      </c>
      <c r="L29" s="64">
        <v>0</v>
      </c>
    </row>
    <row r="30" spans="1:12" x14ac:dyDescent="0.25">
      <c r="A30" s="63">
        <v>27</v>
      </c>
      <c r="B30" s="14" t="s">
        <v>220</v>
      </c>
      <c r="C30" s="14">
        <v>2</v>
      </c>
      <c r="D30" s="61">
        <v>0</v>
      </c>
      <c r="E30" s="14">
        <v>3</v>
      </c>
      <c r="F30" s="14">
        <v>0</v>
      </c>
      <c r="G30" s="14">
        <v>0</v>
      </c>
      <c r="H30" s="14">
        <v>3</v>
      </c>
      <c r="I30" s="14">
        <v>0</v>
      </c>
      <c r="J30" s="14">
        <v>0</v>
      </c>
      <c r="K30" s="14">
        <v>0</v>
      </c>
      <c r="L30" s="64">
        <v>0</v>
      </c>
    </row>
    <row r="31" spans="1:12" x14ac:dyDescent="0.25">
      <c r="A31" s="63">
        <v>28</v>
      </c>
      <c r="B31" s="14" t="s">
        <v>106</v>
      </c>
      <c r="C31" s="14">
        <v>477</v>
      </c>
      <c r="D31" s="61">
        <v>0</v>
      </c>
      <c r="E31" s="14">
        <v>26</v>
      </c>
      <c r="F31" s="14">
        <v>0</v>
      </c>
      <c r="G31" s="14">
        <v>0</v>
      </c>
      <c r="H31" s="14">
        <v>26</v>
      </c>
      <c r="I31" s="14">
        <v>0</v>
      </c>
      <c r="J31" s="14">
        <v>0</v>
      </c>
      <c r="K31" s="14">
        <v>0</v>
      </c>
      <c r="L31" s="64">
        <v>0</v>
      </c>
    </row>
    <row r="32" spans="1:12" x14ac:dyDescent="0.25">
      <c r="A32" s="65"/>
      <c r="B32" s="77" t="s">
        <v>221</v>
      </c>
      <c r="C32" s="17">
        <v>9753</v>
      </c>
      <c r="D32" s="62">
        <v>3.1785091766635908E-3</v>
      </c>
      <c r="E32" s="17">
        <v>1775</v>
      </c>
      <c r="F32" s="17">
        <v>31</v>
      </c>
      <c r="G32" s="17">
        <v>3.1</v>
      </c>
      <c r="H32" s="17">
        <v>1585</v>
      </c>
      <c r="I32" s="17">
        <v>1</v>
      </c>
      <c r="J32" s="17">
        <v>155</v>
      </c>
      <c r="K32" s="17">
        <v>0</v>
      </c>
      <c r="L32" s="66">
        <v>3</v>
      </c>
    </row>
    <row r="33" spans="1:12" x14ac:dyDescent="0.25">
      <c r="A33" s="63">
        <v>1</v>
      </c>
      <c r="B33" s="14" t="s">
        <v>222</v>
      </c>
      <c r="C33" s="14">
        <v>3335</v>
      </c>
      <c r="D33" s="61">
        <v>0.25847076461769114</v>
      </c>
      <c r="E33" s="14">
        <v>2540</v>
      </c>
      <c r="F33" s="14">
        <v>862</v>
      </c>
      <c r="G33" s="14">
        <v>86.2</v>
      </c>
      <c r="H33" s="14">
        <v>228</v>
      </c>
      <c r="I33" s="14">
        <v>296</v>
      </c>
      <c r="J33" s="14">
        <v>902</v>
      </c>
      <c r="K33" s="14">
        <v>107</v>
      </c>
      <c r="L33" s="64">
        <v>145</v>
      </c>
    </row>
    <row r="34" spans="1:12" x14ac:dyDescent="0.25">
      <c r="A34" s="63">
        <v>2</v>
      </c>
      <c r="B34" s="14" t="s">
        <v>223</v>
      </c>
      <c r="C34" s="14">
        <v>3335</v>
      </c>
      <c r="D34" s="61">
        <v>0.25367316341829088</v>
      </c>
      <c r="E34" s="14">
        <v>2433</v>
      </c>
      <c r="F34" s="14">
        <v>846</v>
      </c>
      <c r="G34" s="14">
        <v>84.6</v>
      </c>
      <c r="H34" s="14">
        <v>531</v>
      </c>
      <c r="I34" s="14">
        <v>143</v>
      </c>
      <c r="J34" s="14">
        <v>771</v>
      </c>
      <c r="K34" s="14">
        <v>52</v>
      </c>
      <c r="L34" s="64">
        <v>89</v>
      </c>
    </row>
    <row r="35" spans="1:12" x14ac:dyDescent="0.25">
      <c r="A35" s="63">
        <v>29</v>
      </c>
      <c r="B35" s="78" t="s">
        <v>224</v>
      </c>
      <c r="C35" s="17">
        <v>6670</v>
      </c>
      <c r="D35" s="62">
        <v>0.25607196401799098</v>
      </c>
      <c r="E35" s="17">
        <v>4973</v>
      </c>
      <c r="F35" s="17">
        <v>1708</v>
      </c>
      <c r="G35" s="17">
        <v>170.8</v>
      </c>
      <c r="H35" s="17">
        <v>759</v>
      </c>
      <c r="I35" s="17">
        <v>439</v>
      </c>
      <c r="J35" s="17">
        <v>1673</v>
      </c>
      <c r="K35" s="17">
        <v>159</v>
      </c>
      <c r="L35" s="66">
        <v>234</v>
      </c>
    </row>
    <row r="36" spans="1:12" x14ac:dyDescent="0.25">
      <c r="A36" s="63">
        <v>30</v>
      </c>
      <c r="B36" s="14" t="s">
        <v>225</v>
      </c>
      <c r="C36" s="14">
        <v>899</v>
      </c>
      <c r="D36" s="61">
        <v>0</v>
      </c>
      <c r="E36" s="14">
        <v>125</v>
      </c>
      <c r="F36" s="14">
        <v>0</v>
      </c>
      <c r="G36" s="14">
        <v>0</v>
      </c>
      <c r="H36" s="14">
        <v>56</v>
      </c>
      <c r="I36" s="14">
        <v>22</v>
      </c>
      <c r="J36" s="14">
        <v>19</v>
      </c>
      <c r="K36" s="14">
        <v>8</v>
      </c>
      <c r="L36" s="64">
        <v>20</v>
      </c>
    </row>
    <row r="37" spans="1:12" x14ac:dyDescent="0.25">
      <c r="A37" s="63">
        <v>31</v>
      </c>
      <c r="B37" s="14" t="s">
        <v>226</v>
      </c>
      <c r="C37" s="14">
        <v>134</v>
      </c>
      <c r="D37" s="61">
        <v>0</v>
      </c>
      <c r="E37" s="14">
        <v>13</v>
      </c>
      <c r="F37" s="14">
        <v>0</v>
      </c>
      <c r="G37" s="14">
        <v>0</v>
      </c>
      <c r="H37" s="14">
        <v>13</v>
      </c>
      <c r="I37" s="14">
        <v>0</v>
      </c>
      <c r="J37" s="14">
        <v>0</v>
      </c>
      <c r="K37" s="14">
        <v>0</v>
      </c>
      <c r="L37" s="64">
        <v>0</v>
      </c>
    </row>
    <row r="38" spans="1:12" x14ac:dyDescent="0.25">
      <c r="A38" s="63">
        <v>32</v>
      </c>
      <c r="B38" s="14" t="s">
        <v>227</v>
      </c>
      <c r="C38" s="14">
        <v>118</v>
      </c>
      <c r="D38" s="61">
        <v>0</v>
      </c>
      <c r="E38" s="14">
        <v>32</v>
      </c>
      <c r="F38" s="14">
        <v>0</v>
      </c>
      <c r="G38" s="14">
        <v>0</v>
      </c>
      <c r="H38" s="14">
        <v>32</v>
      </c>
      <c r="I38" s="14">
        <v>0</v>
      </c>
      <c r="J38" s="14">
        <v>0</v>
      </c>
      <c r="K38" s="14">
        <v>0</v>
      </c>
      <c r="L38" s="64">
        <v>0</v>
      </c>
    </row>
    <row r="39" spans="1:12" x14ac:dyDescent="0.25">
      <c r="A39" s="63">
        <v>33</v>
      </c>
      <c r="B39" s="14" t="s">
        <v>228</v>
      </c>
      <c r="C39" s="14">
        <v>76</v>
      </c>
      <c r="D39" s="61">
        <v>0</v>
      </c>
      <c r="E39" s="14">
        <v>3</v>
      </c>
      <c r="F39" s="14">
        <v>0</v>
      </c>
      <c r="G39" s="14">
        <v>0</v>
      </c>
      <c r="H39" s="14">
        <v>3</v>
      </c>
      <c r="I39" s="14">
        <v>0</v>
      </c>
      <c r="J39" s="14">
        <v>0</v>
      </c>
      <c r="K39" s="14">
        <v>0</v>
      </c>
      <c r="L39" s="64">
        <v>0</v>
      </c>
    </row>
    <row r="40" spans="1:12" x14ac:dyDescent="0.25">
      <c r="A40" s="65"/>
      <c r="B40" s="78" t="s">
        <v>229</v>
      </c>
      <c r="C40" s="17">
        <v>1227</v>
      </c>
      <c r="D40" s="62">
        <v>0</v>
      </c>
      <c r="E40" s="17">
        <v>173</v>
      </c>
      <c r="F40" s="17">
        <v>0</v>
      </c>
      <c r="G40" s="17">
        <v>0</v>
      </c>
      <c r="H40" s="17">
        <v>104</v>
      </c>
      <c r="I40" s="17">
        <v>22</v>
      </c>
      <c r="J40" s="17">
        <v>19</v>
      </c>
      <c r="K40" s="17">
        <v>8</v>
      </c>
      <c r="L40" s="66">
        <v>20</v>
      </c>
    </row>
    <row r="41" spans="1:12" ht="15.75" thickBot="1" x14ac:dyDescent="0.3">
      <c r="A41" s="348" t="s">
        <v>230</v>
      </c>
      <c r="B41" s="349"/>
      <c r="C41" s="67">
        <v>49076</v>
      </c>
      <c r="D41" s="68">
        <v>3.7166843263509657E-2</v>
      </c>
      <c r="E41" s="67">
        <v>44333</v>
      </c>
      <c r="F41" s="67">
        <v>1824</v>
      </c>
      <c r="G41" s="67">
        <v>182.4</v>
      </c>
      <c r="H41" s="67">
        <v>39419</v>
      </c>
      <c r="I41" s="67">
        <v>529</v>
      </c>
      <c r="J41" s="67">
        <v>2120</v>
      </c>
      <c r="K41" s="67">
        <v>173</v>
      </c>
      <c r="L41" s="69">
        <v>266</v>
      </c>
    </row>
  </sheetData>
  <mergeCells count="2">
    <mergeCell ref="A1:L1"/>
    <mergeCell ref="A41:B4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67E52-1ED9-4094-B116-29E251B036BC}">
  <dimension ref="A1:N61"/>
  <sheetViews>
    <sheetView topLeftCell="A13" workbookViewId="0">
      <selection sqref="A1:N1"/>
    </sheetView>
  </sheetViews>
  <sheetFormatPr defaultRowHeight="15" x14ac:dyDescent="0.25"/>
  <cols>
    <col min="1" max="1" width="51.5703125" bestFit="1" customWidth="1"/>
    <col min="2" max="2" width="20.28515625" customWidth="1"/>
    <col min="3" max="3" width="26.7109375" customWidth="1"/>
    <col min="4" max="4" width="13.7109375" customWidth="1"/>
    <col min="5" max="5" width="10.7109375" bestFit="1" customWidth="1"/>
    <col min="6" max="6" width="14.140625" customWidth="1"/>
    <col min="7" max="7" width="11.7109375" customWidth="1"/>
    <col min="8" max="8" width="12.5703125" customWidth="1"/>
    <col min="9" max="9" width="14.140625" customWidth="1"/>
    <col min="10" max="10" width="14.7109375" customWidth="1"/>
    <col min="11" max="11" width="21" customWidth="1"/>
    <col min="12" max="12" width="17.85546875" customWidth="1"/>
    <col min="13" max="13" width="20.28515625" customWidth="1"/>
    <col min="14" max="14" width="27.7109375" customWidth="1"/>
  </cols>
  <sheetData>
    <row r="1" spans="1:14" ht="27" thickBot="1" x14ac:dyDescent="0.45">
      <c r="A1" s="355" t="s">
        <v>231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1" x14ac:dyDescent="0.35">
      <c r="A2" s="358" t="s">
        <v>3</v>
      </c>
      <c r="B2" s="361" t="s">
        <v>232</v>
      </c>
      <c r="C2" s="364" t="s">
        <v>233</v>
      </c>
      <c r="D2" s="365" t="s">
        <v>234</v>
      </c>
      <c r="E2" s="364"/>
      <c r="F2" s="366"/>
      <c r="G2" s="367"/>
      <c r="H2" s="367"/>
      <c r="I2" s="367"/>
      <c r="J2" s="367"/>
      <c r="K2" s="367"/>
      <c r="L2" s="367"/>
      <c r="M2" s="367"/>
      <c r="N2" s="368"/>
    </row>
    <row r="3" spans="1:14" ht="21" x14ac:dyDescent="0.35">
      <c r="A3" s="359"/>
      <c r="B3" s="362"/>
      <c r="C3" s="353"/>
      <c r="D3" s="369" t="s">
        <v>235</v>
      </c>
      <c r="E3" s="353" t="s">
        <v>236</v>
      </c>
      <c r="F3" s="350" t="s">
        <v>237</v>
      </c>
      <c r="G3" s="352" t="s">
        <v>238</v>
      </c>
      <c r="H3" s="352"/>
      <c r="I3" s="352"/>
      <c r="J3" s="353" t="s">
        <v>239</v>
      </c>
      <c r="K3" s="353" t="s">
        <v>240</v>
      </c>
      <c r="L3" s="353" t="s">
        <v>241</v>
      </c>
      <c r="M3" s="353" t="s">
        <v>242</v>
      </c>
      <c r="N3" s="350" t="s">
        <v>243</v>
      </c>
    </row>
    <row r="4" spans="1:14" ht="21.75" thickBot="1" x14ac:dyDescent="0.3">
      <c r="A4" s="360"/>
      <c r="B4" s="363"/>
      <c r="C4" s="354"/>
      <c r="D4" s="370"/>
      <c r="E4" s="354"/>
      <c r="F4" s="351"/>
      <c r="G4" s="79" t="s">
        <v>235</v>
      </c>
      <c r="H4" s="79" t="s">
        <v>236</v>
      </c>
      <c r="I4" s="79" t="s">
        <v>237</v>
      </c>
      <c r="J4" s="354"/>
      <c r="K4" s="354"/>
      <c r="L4" s="354"/>
      <c r="M4" s="354"/>
      <c r="N4" s="351"/>
    </row>
    <row r="5" spans="1:14" ht="21" x14ac:dyDescent="0.35">
      <c r="A5" s="80" t="s">
        <v>16</v>
      </c>
      <c r="B5" s="81">
        <v>88108</v>
      </c>
      <c r="C5" s="82">
        <v>83740</v>
      </c>
      <c r="D5" s="83">
        <v>147549</v>
      </c>
      <c r="E5" s="82">
        <v>73774</v>
      </c>
      <c r="F5" s="84">
        <v>22184</v>
      </c>
      <c r="G5" s="82">
        <v>545</v>
      </c>
      <c r="H5" s="82">
        <v>410</v>
      </c>
      <c r="I5" s="82">
        <v>164</v>
      </c>
      <c r="J5" s="85">
        <f>G5+H5+I5</f>
        <v>1119</v>
      </c>
      <c r="K5" s="82">
        <v>783</v>
      </c>
      <c r="L5" s="82">
        <v>30847</v>
      </c>
      <c r="M5" s="82">
        <v>9327</v>
      </c>
      <c r="N5" s="86">
        <v>30776</v>
      </c>
    </row>
    <row r="6" spans="1:14" ht="21" x14ac:dyDescent="0.35">
      <c r="A6" s="87" t="s">
        <v>17</v>
      </c>
      <c r="B6" s="88">
        <v>47820</v>
      </c>
      <c r="C6" s="89">
        <v>40433</v>
      </c>
      <c r="D6" s="90">
        <v>69714</v>
      </c>
      <c r="E6" s="89">
        <v>34857</v>
      </c>
      <c r="F6" s="91">
        <v>10457</v>
      </c>
      <c r="G6" s="89">
        <v>372</v>
      </c>
      <c r="H6" s="89">
        <v>447</v>
      </c>
      <c r="I6" s="89">
        <v>116</v>
      </c>
      <c r="J6" s="92">
        <f t="shared" ref="J6:J17" si="0">G6+H6+I6</f>
        <v>935</v>
      </c>
      <c r="K6" s="89">
        <v>776</v>
      </c>
      <c r="L6" s="89">
        <v>4471</v>
      </c>
      <c r="M6" s="89">
        <v>3763</v>
      </c>
      <c r="N6" s="93">
        <v>12753</v>
      </c>
    </row>
    <row r="7" spans="1:14" ht="21" x14ac:dyDescent="0.35">
      <c r="A7" s="87" t="s">
        <v>24</v>
      </c>
      <c r="B7" s="88">
        <v>22309</v>
      </c>
      <c r="C7" s="89">
        <v>15366</v>
      </c>
      <c r="D7" s="90">
        <v>44667</v>
      </c>
      <c r="E7" s="89">
        <v>22334</v>
      </c>
      <c r="F7" s="91">
        <v>6700</v>
      </c>
      <c r="G7" s="89">
        <v>31</v>
      </c>
      <c r="H7" s="89">
        <v>33</v>
      </c>
      <c r="I7" s="89">
        <v>3</v>
      </c>
      <c r="J7" s="92">
        <f t="shared" si="0"/>
        <v>67</v>
      </c>
      <c r="K7" s="89">
        <v>103</v>
      </c>
      <c r="L7" s="89">
        <v>2211</v>
      </c>
      <c r="M7" s="89">
        <v>1633</v>
      </c>
      <c r="N7" s="93">
        <v>6293</v>
      </c>
    </row>
    <row r="8" spans="1:14" ht="21" x14ac:dyDescent="0.35">
      <c r="A8" s="87" t="s">
        <v>27</v>
      </c>
      <c r="B8" s="88">
        <v>7528</v>
      </c>
      <c r="C8" s="89">
        <v>3917</v>
      </c>
      <c r="D8" s="90">
        <v>15721</v>
      </c>
      <c r="E8" s="89">
        <v>7860</v>
      </c>
      <c r="F8" s="91">
        <v>2358</v>
      </c>
      <c r="G8" s="89">
        <v>5</v>
      </c>
      <c r="H8" s="89">
        <v>5</v>
      </c>
      <c r="I8" s="89">
        <v>4</v>
      </c>
      <c r="J8" s="92">
        <f t="shared" si="0"/>
        <v>14</v>
      </c>
      <c r="K8" s="89">
        <v>35</v>
      </c>
      <c r="L8" s="89">
        <v>410</v>
      </c>
      <c r="M8" s="89">
        <v>861</v>
      </c>
      <c r="N8" s="93">
        <v>1484</v>
      </c>
    </row>
    <row r="9" spans="1:14" ht="21" x14ac:dyDescent="0.35">
      <c r="A9" s="87" t="s">
        <v>25</v>
      </c>
      <c r="B9" s="88">
        <v>11481</v>
      </c>
      <c r="C9" s="89">
        <v>7514</v>
      </c>
      <c r="D9" s="90">
        <v>19882</v>
      </c>
      <c r="E9" s="89">
        <v>9941</v>
      </c>
      <c r="F9" s="91">
        <v>2982</v>
      </c>
      <c r="G9" s="89">
        <v>47</v>
      </c>
      <c r="H9" s="89">
        <v>76</v>
      </c>
      <c r="I9" s="89">
        <v>17</v>
      </c>
      <c r="J9" s="92">
        <f t="shared" si="0"/>
        <v>140</v>
      </c>
      <c r="K9" s="89">
        <v>331</v>
      </c>
      <c r="L9" s="89">
        <v>2024</v>
      </c>
      <c r="M9" s="89">
        <v>907</v>
      </c>
      <c r="N9" s="93">
        <v>2716</v>
      </c>
    </row>
    <row r="10" spans="1:14" ht="21" x14ac:dyDescent="0.35">
      <c r="A10" s="87" t="s">
        <v>22</v>
      </c>
      <c r="B10" s="88">
        <v>7523</v>
      </c>
      <c r="C10" s="89">
        <v>5218</v>
      </c>
      <c r="D10" s="90">
        <v>11426</v>
      </c>
      <c r="E10" s="89">
        <v>5713</v>
      </c>
      <c r="F10" s="91">
        <v>1714</v>
      </c>
      <c r="G10" s="89">
        <v>67</v>
      </c>
      <c r="H10" s="89">
        <v>323</v>
      </c>
      <c r="I10" s="89">
        <v>62</v>
      </c>
      <c r="J10" s="92">
        <f t="shared" si="0"/>
        <v>452</v>
      </c>
      <c r="K10" s="89">
        <v>465</v>
      </c>
      <c r="L10" s="89">
        <v>628</v>
      </c>
      <c r="M10" s="89">
        <v>1203</v>
      </c>
      <c r="N10" s="93">
        <v>1755</v>
      </c>
    </row>
    <row r="11" spans="1:14" ht="21" x14ac:dyDescent="0.35">
      <c r="A11" s="87" t="s">
        <v>20</v>
      </c>
      <c r="B11" s="88">
        <v>9684</v>
      </c>
      <c r="C11" s="89">
        <v>4726</v>
      </c>
      <c r="D11" s="90">
        <v>16784</v>
      </c>
      <c r="E11" s="89">
        <v>8392</v>
      </c>
      <c r="F11" s="91">
        <v>2518</v>
      </c>
      <c r="G11" s="89">
        <v>112</v>
      </c>
      <c r="H11" s="89">
        <v>261</v>
      </c>
      <c r="I11" s="89">
        <v>122</v>
      </c>
      <c r="J11" s="92">
        <f t="shared" si="0"/>
        <v>495</v>
      </c>
      <c r="K11" s="89">
        <v>1317</v>
      </c>
      <c r="L11" s="89">
        <v>242</v>
      </c>
      <c r="M11" s="89">
        <v>286</v>
      </c>
      <c r="N11" s="93">
        <v>1434</v>
      </c>
    </row>
    <row r="12" spans="1:14" ht="21" x14ac:dyDescent="0.35">
      <c r="A12" s="87" t="s">
        <v>19</v>
      </c>
      <c r="B12" s="88">
        <v>2715</v>
      </c>
      <c r="C12" s="89">
        <v>2236</v>
      </c>
      <c r="D12" s="90">
        <v>5049</v>
      </c>
      <c r="E12" s="89">
        <v>2525</v>
      </c>
      <c r="F12" s="91">
        <v>757</v>
      </c>
      <c r="G12" s="89">
        <v>26</v>
      </c>
      <c r="H12" s="89">
        <v>31</v>
      </c>
      <c r="I12" s="89">
        <v>9</v>
      </c>
      <c r="J12" s="92">
        <f t="shared" si="0"/>
        <v>66</v>
      </c>
      <c r="K12" s="89">
        <v>131</v>
      </c>
      <c r="L12" s="89">
        <v>88</v>
      </c>
      <c r="M12" s="89">
        <v>910</v>
      </c>
      <c r="N12" s="93">
        <v>660</v>
      </c>
    </row>
    <row r="13" spans="1:14" ht="21" x14ac:dyDescent="0.35">
      <c r="A13" s="87" t="s">
        <v>18</v>
      </c>
      <c r="B13" s="88">
        <v>8741</v>
      </c>
      <c r="C13" s="89">
        <v>7239</v>
      </c>
      <c r="D13" s="90">
        <v>15268</v>
      </c>
      <c r="E13" s="89">
        <v>7634</v>
      </c>
      <c r="F13" s="91">
        <v>2290</v>
      </c>
      <c r="G13" s="89">
        <v>69</v>
      </c>
      <c r="H13" s="89">
        <v>168</v>
      </c>
      <c r="I13" s="89">
        <v>48</v>
      </c>
      <c r="J13" s="92">
        <f t="shared" si="0"/>
        <v>285</v>
      </c>
      <c r="K13" s="89">
        <v>174</v>
      </c>
      <c r="L13" s="89">
        <v>1020</v>
      </c>
      <c r="M13" s="89">
        <v>1013</v>
      </c>
      <c r="N13" s="93">
        <v>2822</v>
      </c>
    </row>
    <row r="14" spans="1:14" ht="21" x14ac:dyDescent="0.35">
      <c r="A14" s="87" t="s">
        <v>244</v>
      </c>
      <c r="B14" s="88">
        <v>1492</v>
      </c>
      <c r="C14" s="89">
        <v>784</v>
      </c>
      <c r="D14" s="90">
        <v>2776</v>
      </c>
      <c r="E14" s="89">
        <v>1388</v>
      </c>
      <c r="F14" s="91">
        <v>416</v>
      </c>
      <c r="G14" s="89">
        <v>3</v>
      </c>
      <c r="H14" s="89">
        <v>16</v>
      </c>
      <c r="I14" s="89">
        <v>1</v>
      </c>
      <c r="J14" s="92">
        <f t="shared" si="0"/>
        <v>20</v>
      </c>
      <c r="K14" s="89">
        <v>26</v>
      </c>
      <c r="L14" s="89">
        <v>111</v>
      </c>
      <c r="M14" s="89">
        <v>86</v>
      </c>
      <c r="N14" s="93">
        <v>357</v>
      </c>
    </row>
    <row r="15" spans="1:14" ht="21" x14ac:dyDescent="0.35">
      <c r="A15" s="87" t="s">
        <v>23</v>
      </c>
      <c r="B15" s="88">
        <v>4094</v>
      </c>
      <c r="C15" s="89">
        <v>2966</v>
      </c>
      <c r="D15" s="90">
        <v>6364</v>
      </c>
      <c r="E15" s="89">
        <v>3182</v>
      </c>
      <c r="F15" s="91">
        <v>955</v>
      </c>
      <c r="G15" s="89">
        <v>122</v>
      </c>
      <c r="H15" s="89">
        <v>477</v>
      </c>
      <c r="I15" s="89">
        <v>90</v>
      </c>
      <c r="J15" s="92">
        <f t="shared" si="0"/>
        <v>689</v>
      </c>
      <c r="K15" s="89">
        <v>60</v>
      </c>
      <c r="L15" s="89">
        <v>382</v>
      </c>
      <c r="M15" s="89">
        <v>348</v>
      </c>
      <c r="N15" s="93">
        <v>1096</v>
      </c>
    </row>
    <row r="16" spans="1:14" ht="21" x14ac:dyDescent="0.35">
      <c r="A16" s="87" t="s">
        <v>21</v>
      </c>
      <c r="B16" s="88">
        <v>8199</v>
      </c>
      <c r="C16" s="89">
        <v>6467</v>
      </c>
      <c r="D16" s="90">
        <v>14152</v>
      </c>
      <c r="E16" s="89">
        <v>7076</v>
      </c>
      <c r="F16" s="91">
        <v>2123</v>
      </c>
      <c r="G16" s="89">
        <v>31</v>
      </c>
      <c r="H16" s="89">
        <v>43</v>
      </c>
      <c r="I16" s="89">
        <v>31</v>
      </c>
      <c r="J16" s="92">
        <f t="shared" si="0"/>
        <v>105</v>
      </c>
      <c r="K16" s="89">
        <v>100</v>
      </c>
      <c r="L16" s="89">
        <v>460</v>
      </c>
      <c r="M16" s="89">
        <v>812</v>
      </c>
      <c r="N16" s="93">
        <v>2825</v>
      </c>
    </row>
    <row r="17" spans="1:14" ht="21.75" thickBot="1" x14ac:dyDescent="0.4">
      <c r="A17" s="94" t="s">
        <v>245</v>
      </c>
      <c r="B17" s="95">
        <f>SUM(B5:B16)</f>
        <v>219694</v>
      </c>
      <c r="C17" s="96">
        <f>SUM(C5:C16)</f>
        <v>180606</v>
      </c>
      <c r="D17" s="97">
        <f>SUM(D5:D16)</f>
        <v>369352</v>
      </c>
      <c r="E17" s="96">
        <f t="shared" ref="E17:L17" si="1">SUM(E5:E16)</f>
        <v>184676</v>
      </c>
      <c r="F17" s="98">
        <f t="shared" si="1"/>
        <v>55454</v>
      </c>
      <c r="G17" s="96">
        <f>SUM(G5:G16)</f>
        <v>1430</v>
      </c>
      <c r="H17" s="96">
        <f>SUM(H5:H16)</f>
        <v>2290</v>
      </c>
      <c r="I17" s="96">
        <f>SUM(I5:I16)</f>
        <v>667</v>
      </c>
      <c r="J17" s="99">
        <f t="shared" si="0"/>
        <v>4387</v>
      </c>
      <c r="K17" s="96">
        <f t="shared" si="1"/>
        <v>4301</v>
      </c>
      <c r="L17" s="96">
        <f t="shared" si="1"/>
        <v>42894</v>
      </c>
      <c r="M17" s="96">
        <f>SUM(M5:M16)</f>
        <v>21149</v>
      </c>
      <c r="N17" s="98">
        <f t="shared" ref="N17" si="2">SUM(N5:N16)</f>
        <v>64971</v>
      </c>
    </row>
    <row r="18" spans="1:14" ht="21" x14ac:dyDescent="0.35">
      <c r="A18" s="100" t="s">
        <v>246</v>
      </c>
      <c r="B18" s="101">
        <v>12940</v>
      </c>
      <c r="C18" s="102">
        <v>7391</v>
      </c>
      <c r="D18" s="103">
        <v>45570</v>
      </c>
      <c r="E18" s="102">
        <v>22785</v>
      </c>
      <c r="F18" s="104">
        <v>6836</v>
      </c>
      <c r="G18" s="102"/>
      <c r="H18" s="102"/>
      <c r="I18" s="102"/>
      <c r="J18" s="99"/>
      <c r="K18" s="102">
        <v>263</v>
      </c>
      <c r="L18" s="102">
        <f>VLOOKUP(A18,[1]Sheet1!$A$5:$F$60,6,0)</f>
        <v>227</v>
      </c>
      <c r="M18" s="105">
        <v>941</v>
      </c>
      <c r="N18" s="106">
        <v>3665</v>
      </c>
    </row>
    <row r="19" spans="1:14" ht="21.75" thickBot="1" x14ac:dyDescent="0.4">
      <c r="A19" s="107" t="s">
        <v>223</v>
      </c>
      <c r="B19" s="108"/>
      <c r="C19" s="109"/>
      <c r="D19" s="110"/>
      <c r="E19" s="109"/>
      <c r="F19" s="111"/>
      <c r="G19" s="109"/>
      <c r="H19" s="109"/>
      <c r="I19" s="109"/>
      <c r="J19" s="112"/>
      <c r="K19" s="109">
        <v>123</v>
      </c>
      <c r="L19" s="109">
        <f>VLOOKUP(A19,[1]Sheet1!$A$5:$F$60,6,0)</f>
        <v>646</v>
      </c>
      <c r="M19" s="113">
        <v>1997</v>
      </c>
      <c r="N19" s="114"/>
    </row>
    <row r="20" spans="1:14" ht="21.75" thickBot="1" x14ac:dyDescent="0.4">
      <c r="A20" s="115" t="s">
        <v>45</v>
      </c>
      <c r="B20" s="116">
        <f>B18+B19</f>
        <v>12940</v>
      </c>
      <c r="C20" s="117">
        <f t="shared" ref="C20:F20" si="3">C18+C19</f>
        <v>7391</v>
      </c>
      <c r="D20" s="118">
        <f t="shared" si="3"/>
        <v>45570</v>
      </c>
      <c r="E20" s="117">
        <f t="shared" si="3"/>
        <v>22785</v>
      </c>
      <c r="F20" s="119">
        <f t="shared" si="3"/>
        <v>6836</v>
      </c>
      <c r="G20" s="117">
        <v>610</v>
      </c>
      <c r="H20" s="117">
        <v>188</v>
      </c>
      <c r="I20" s="117">
        <v>2</v>
      </c>
      <c r="J20" s="117">
        <f>G20+H20+I20</f>
        <v>800</v>
      </c>
      <c r="K20" s="117">
        <v>447</v>
      </c>
      <c r="L20" s="117">
        <v>831</v>
      </c>
      <c r="M20" s="117">
        <v>3024</v>
      </c>
      <c r="N20" s="119">
        <v>4013</v>
      </c>
    </row>
    <row r="21" spans="1:14" ht="21" x14ac:dyDescent="0.35">
      <c r="A21" s="80" t="s">
        <v>101</v>
      </c>
      <c r="B21" s="81">
        <v>1307</v>
      </c>
      <c r="C21" s="82">
        <v>9</v>
      </c>
      <c r="D21" s="83">
        <v>2231</v>
      </c>
      <c r="E21" s="82">
        <f>VLOOKUP(A21,'[2]finaled sheet'!$C$8:$G$72,5,0)</f>
        <v>1116</v>
      </c>
      <c r="F21" s="84">
        <f>VLOOKUP(A21,'[2]finaled sheet'!$C$8:$H$72,6,0)</f>
        <v>335</v>
      </c>
      <c r="G21" s="82"/>
      <c r="H21" s="82"/>
      <c r="I21" s="82"/>
      <c r="J21" s="120">
        <f t="shared" ref="J21:J43" si="4">G21+H21+I21</f>
        <v>0</v>
      </c>
      <c r="K21" s="82">
        <v>0</v>
      </c>
      <c r="L21" s="121">
        <v>910</v>
      </c>
      <c r="M21" s="121">
        <v>380</v>
      </c>
      <c r="N21" s="86">
        <v>2</v>
      </c>
    </row>
    <row r="22" spans="1:14" ht="21" x14ac:dyDescent="0.35">
      <c r="A22" s="87" t="s">
        <v>247</v>
      </c>
      <c r="B22" s="88">
        <v>4631</v>
      </c>
      <c r="C22" s="89">
        <v>356</v>
      </c>
      <c r="D22" s="90">
        <v>12785</v>
      </c>
      <c r="E22" s="89">
        <v>6393</v>
      </c>
      <c r="F22" s="91">
        <v>1918</v>
      </c>
      <c r="G22" s="89">
        <v>7</v>
      </c>
      <c r="H22" s="89">
        <v>1</v>
      </c>
      <c r="I22" s="89">
        <v>1</v>
      </c>
      <c r="J22" s="92">
        <f t="shared" si="4"/>
        <v>9</v>
      </c>
      <c r="K22" s="89">
        <v>165</v>
      </c>
      <c r="L22" s="122">
        <v>308</v>
      </c>
      <c r="M22" s="122">
        <v>103</v>
      </c>
      <c r="N22" s="93">
        <v>77</v>
      </c>
    </row>
    <row r="23" spans="1:14" ht="21" x14ac:dyDescent="0.35">
      <c r="A23" s="87" t="s">
        <v>36</v>
      </c>
      <c r="B23" s="88">
        <v>3510</v>
      </c>
      <c r="C23" s="89">
        <v>31</v>
      </c>
      <c r="D23" s="90">
        <v>6643</v>
      </c>
      <c r="E23" s="89">
        <f>VLOOKUP(A23,'[2]finaled sheet'!$C$8:$G$72,5,0)</f>
        <v>3322</v>
      </c>
      <c r="F23" s="91">
        <f>VLOOKUP(A23,'[2]finaled sheet'!$C$8:$H$72,6,0)</f>
        <v>996</v>
      </c>
      <c r="G23" s="89"/>
      <c r="H23" s="89"/>
      <c r="I23" s="89"/>
      <c r="J23" s="92">
        <f t="shared" si="4"/>
        <v>0</v>
      </c>
      <c r="K23" s="89">
        <v>13</v>
      </c>
      <c r="L23" s="122">
        <v>665</v>
      </c>
      <c r="M23" s="122">
        <v>247</v>
      </c>
      <c r="N23" s="93">
        <v>9</v>
      </c>
    </row>
    <row r="24" spans="1:14" ht="21" x14ac:dyDescent="0.35">
      <c r="A24" s="87" t="s">
        <v>248</v>
      </c>
      <c r="B24" s="88">
        <v>13193</v>
      </c>
      <c r="C24" s="89">
        <v>420</v>
      </c>
      <c r="D24" s="90">
        <v>13193</v>
      </c>
      <c r="E24" s="89">
        <v>6596</v>
      </c>
      <c r="F24" s="91">
        <v>1979</v>
      </c>
      <c r="G24" s="89">
        <v>1</v>
      </c>
      <c r="H24" s="89"/>
      <c r="I24" s="89"/>
      <c r="J24" s="92">
        <f t="shared" si="4"/>
        <v>1</v>
      </c>
      <c r="K24" s="89">
        <v>0</v>
      </c>
      <c r="L24" s="122">
        <v>127</v>
      </c>
      <c r="M24" s="122">
        <v>262</v>
      </c>
      <c r="N24" s="93">
        <v>125</v>
      </c>
    </row>
    <row r="25" spans="1:14" ht="21" x14ac:dyDescent="0.35">
      <c r="A25" s="87" t="s">
        <v>249</v>
      </c>
      <c r="B25" s="88">
        <v>2300</v>
      </c>
      <c r="C25" s="89">
        <v>2</v>
      </c>
      <c r="D25" s="90">
        <v>3061</v>
      </c>
      <c r="E25" s="89">
        <v>1530</v>
      </c>
      <c r="F25" s="91">
        <v>459</v>
      </c>
      <c r="G25" s="89"/>
      <c r="H25" s="89"/>
      <c r="I25" s="89"/>
      <c r="J25" s="92">
        <f t="shared" si="4"/>
        <v>0</v>
      </c>
      <c r="K25" s="89">
        <v>1</v>
      </c>
      <c r="L25" s="122">
        <v>439</v>
      </c>
      <c r="M25" s="122">
        <v>18</v>
      </c>
      <c r="N25" s="93">
        <v>1</v>
      </c>
    </row>
    <row r="26" spans="1:14" ht="21" x14ac:dyDescent="0.35">
      <c r="A26" s="87" t="s">
        <v>250</v>
      </c>
      <c r="B26" s="88">
        <v>1328</v>
      </c>
      <c r="C26" s="89">
        <v>150</v>
      </c>
      <c r="D26" s="90">
        <v>2896</v>
      </c>
      <c r="E26" s="89">
        <v>1448</v>
      </c>
      <c r="F26" s="91">
        <v>434</v>
      </c>
      <c r="G26" s="89">
        <v>4</v>
      </c>
      <c r="H26" s="89"/>
      <c r="I26" s="89"/>
      <c r="J26" s="92">
        <f t="shared" si="4"/>
        <v>4</v>
      </c>
      <c r="K26" s="89">
        <v>43</v>
      </c>
      <c r="L26" s="122">
        <v>98</v>
      </c>
      <c r="M26" s="122">
        <v>324</v>
      </c>
      <c r="N26" s="93">
        <v>45</v>
      </c>
    </row>
    <row r="27" spans="1:14" ht="21" x14ac:dyDescent="0.35">
      <c r="A27" s="87" t="s">
        <v>42</v>
      </c>
      <c r="B27" s="88">
        <v>4401</v>
      </c>
      <c r="C27" s="89">
        <v>1</v>
      </c>
      <c r="D27" s="90">
        <v>2263</v>
      </c>
      <c r="E27" s="89">
        <f>VLOOKUP(A27,'[2]finaled sheet'!$C$8:$G$72,5,0)</f>
        <v>1132</v>
      </c>
      <c r="F27" s="91">
        <f>VLOOKUP(A27,'[2]finaled sheet'!$C$8:$H$72,6,0)</f>
        <v>339</v>
      </c>
      <c r="G27" s="89"/>
      <c r="H27" s="89"/>
      <c r="I27" s="89"/>
      <c r="J27" s="92">
        <f t="shared" si="4"/>
        <v>0</v>
      </c>
      <c r="K27" s="89">
        <v>0</v>
      </c>
      <c r="L27" s="122">
        <v>11</v>
      </c>
      <c r="M27" s="122">
        <v>167</v>
      </c>
      <c r="N27" s="93">
        <v>1</v>
      </c>
    </row>
    <row r="28" spans="1:14" ht="21" x14ac:dyDescent="0.35">
      <c r="A28" s="87" t="s">
        <v>251</v>
      </c>
      <c r="B28" s="88">
        <v>1901</v>
      </c>
      <c r="C28" s="89">
        <v>278</v>
      </c>
      <c r="D28" s="90">
        <v>2975</v>
      </c>
      <c r="E28" s="89">
        <v>1488</v>
      </c>
      <c r="F28" s="91">
        <v>446</v>
      </c>
      <c r="G28" s="89"/>
      <c r="H28" s="89"/>
      <c r="I28" s="89"/>
      <c r="J28" s="92">
        <f t="shared" si="4"/>
        <v>0</v>
      </c>
      <c r="K28" s="89">
        <v>0</v>
      </c>
      <c r="L28" s="122">
        <v>112</v>
      </c>
      <c r="M28" s="122">
        <v>40</v>
      </c>
      <c r="N28" s="93">
        <v>106</v>
      </c>
    </row>
    <row r="29" spans="1:14" ht="21" x14ac:dyDescent="0.35">
      <c r="A29" s="87" t="s">
        <v>99</v>
      </c>
      <c r="B29" s="88">
        <v>350</v>
      </c>
      <c r="C29" s="89">
        <v>58</v>
      </c>
      <c r="D29" s="90">
        <v>258</v>
      </c>
      <c r="E29" s="89">
        <f>VLOOKUP(A29,'[2]finaled sheet'!$C$8:$G$72,5,0)</f>
        <v>129</v>
      </c>
      <c r="F29" s="91">
        <f>VLOOKUP(A29,'[2]finaled sheet'!$C$8:$H$72,6,0)</f>
        <v>39</v>
      </c>
      <c r="G29" s="89">
        <v>1</v>
      </c>
      <c r="H29" s="89"/>
      <c r="I29" s="89">
        <v>1</v>
      </c>
      <c r="J29" s="92">
        <f t="shared" si="4"/>
        <v>2</v>
      </c>
      <c r="K29" s="89">
        <v>46</v>
      </c>
      <c r="L29" s="122">
        <v>39</v>
      </c>
      <c r="M29" s="122">
        <v>156</v>
      </c>
      <c r="N29" s="93">
        <v>13</v>
      </c>
    </row>
    <row r="30" spans="1:14" ht="21" x14ac:dyDescent="0.35">
      <c r="A30" s="87" t="s">
        <v>252</v>
      </c>
      <c r="B30" s="88">
        <v>182</v>
      </c>
      <c r="C30" s="89">
        <v>2</v>
      </c>
      <c r="D30" s="90">
        <v>567</v>
      </c>
      <c r="E30" s="89">
        <v>284</v>
      </c>
      <c r="F30" s="91">
        <v>85</v>
      </c>
      <c r="G30" s="89"/>
      <c r="H30" s="89"/>
      <c r="I30" s="89"/>
      <c r="J30" s="92">
        <f t="shared" si="4"/>
        <v>0</v>
      </c>
      <c r="K30" s="89">
        <v>0</v>
      </c>
      <c r="L30" s="122">
        <v>12</v>
      </c>
      <c r="M30" s="122">
        <v>13</v>
      </c>
      <c r="N30" s="93">
        <v>0</v>
      </c>
    </row>
    <row r="31" spans="1:14" ht="21" x14ac:dyDescent="0.35">
      <c r="A31" s="87" t="s">
        <v>220</v>
      </c>
      <c r="B31" s="88">
        <v>0</v>
      </c>
      <c r="C31" s="89">
        <v>0</v>
      </c>
      <c r="D31" s="90">
        <v>148</v>
      </c>
      <c r="E31" s="89">
        <v>74</v>
      </c>
      <c r="F31" s="91">
        <v>22</v>
      </c>
      <c r="G31" s="89"/>
      <c r="H31" s="89"/>
      <c r="I31" s="89"/>
      <c r="J31" s="92">
        <f t="shared" si="4"/>
        <v>0</v>
      </c>
      <c r="K31" s="89">
        <v>0</v>
      </c>
      <c r="L31" s="122">
        <v>35</v>
      </c>
      <c r="M31" s="122">
        <v>2</v>
      </c>
      <c r="N31" s="93">
        <v>0</v>
      </c>
    </row>
    <row r="32" spans="1:14" ht="21" x14ac:dyDescent="0.35">
      <c r="A32" s="87" t="s">
        <v>253</v>
      </c>
      <c r="B32" s="88">
        <v>0</v>
      </c>
      <c r="C32" s="89">
        <v>1</v>
      </c>
      <c r="D32" s="90">
        <v>1</v>
      </c>
      <c r="E32" s="89">
        <v>0</v>
      </c>
      <c r="F32" s="91">
        <v>0</v>
      </c>
      <c r="G32" s="89"/>
      <c r="H32" s="89"/>
      <c r="I32" s="89"/>
      <c r="J32" s="92">
        <f t="shared" si="4"/>
        <v>0</v>
      </c>
      <c r="K32" s="89">
        <v>0</v>
      </c>
      <c r="L32" s="122">
        <v>3</v>
      </c>
      <c r="M32" s="122">
        <v>12</v>
      </c>
      <c r="N32" s="93">
        <v>0</v>
      </c>
    </row>
    <row r="33" spans="1:14" ht="21" x14ac:dyDescent="0.35">
      <c r="A33" s="87" t="s">
        <v>254</v>
      </c>
      <c r="B33" s="88">
        <v>0</v>
      </c>
      <c r="C33" s="89">
        <v>0</v>
      </c>
      <c r="D33" s="90">
        <v>301</v>
      </c>
      <c r="E33" s="89">
        <v>151</v>
      </c>
      <c r="F33" s="91">
        <v>46</v>
      </c>
      <c r="G33" s="89"/>
      <c r="H33" s="89"/>
      <c r="I33" s="89"/>
      <c r="J33" s="92">
        <f t="shared" si="4"/>
        <v>0</v>
      </c>
      <c r="K33" s="89">
        <v>0</v>
      </c>
      <c r="L33" s="122">
        <v>2</v>
      </c>
      <c r="M33" s="122">
        <v>21</v>
      </c>
      <c r="N33" s="93">
        <v>0</v>
      </c>
    </row>
    <row r="34" spans="1:14" ht="21" x14ac:dyDescent="0.35">
      <c r="A34" s="87" t="s">
        <v>255</v>
      </c>
      <c r="B34" s="88">
        <v>0</v>
      </c>
      <c r="C34" s="89">
        <v>0</v>
      </c>
      <c r="D34" s="90">
        <v>96</v>
      </c>
      <c r="E34" s="89">
        <f>VLOOKUP(A34,'[2]finaled sheet'!$C$8:$G$72,5,0)</f>
        <v>48</v>
      </c>
      <c r="F34" s="91">
        <f>VLOOKUP(A34,'[2]finaled sheet'!$C$8:$H$72,6,0)</f>
        <v>14</v>
      </c>
      <c r="G34" s="89"/>
      <c r="H34" s="89"/>
      <c r="I34" s="89"/>
      <c r="J34" s="92">
        <f t="shared" si="4"/>
        <v>0</v>
      </c>
      <c r="K34" s="89">
        <v>0</v>
      </c>
      <c r="L34" s="122">
        <v>16</v>
      </c>
      <c r="M34" s="122">
        <v>7</v>
      </c>
      <c r="N34" s="93">
        <v>0</v>
      </c>
    </row>
    <row r="35" spans="1:14" ht="21" x14ac:dyDescent="0.35">
      <c r="A35" s="87" t="s">
        <v>256</v>
      </c>
      <c r="B35" s="88">
        <v>0</v>
      </c>
      <c r="C35" s="89">
        <v>0</v>
      </c>
      <c r="D35" s="90">
        <v>0</v>
      </c>
      <c r="E35" s="89">
        <v>0</v>
      </c>
      <c r="F35" s="91">
        <v>0</v>
      </c>
      <c r="G35" s="89"/>
      <c r="H35" s="89"/>
      <c r="I35" s="89"/>
      <c r="J35" s="92">
        <f t="shared" si="4"/>
        <v>0</v>
      </c>
      <c r="K35" s="89">
        <v>0</v>
      </c>
      <c r="L35" s="122">
        <v>4</v>
      </c>
      <c r="M35" s="122">
        <v>9</v>
      </c>
      <c r="N35" s="93">
        <v>0</v>
      </c>
    </row>
    <row r="36" spans="1:14" ht="21" x14ac:dyDescent="0.35">
      <c r="A36" s="87" t="s">
        <v>257</v>
      </c>
      <c r="B36" s="88">
        <v>200</v>
      </c>
      <c r="C36" s="89">
        <v>0</v>
      </c>
      <c r="D36" s="90">
        <v>343</v>
      </c>
      <c r="E36" s="89">
        <v>171</v>
      </c>
      <c r="F36" s="91">
        <v>51</v>
      </c>
      <c r="G36" s="89"/>
      <c r="H36" s="89"/>
      <c r="I36" s="89"/>
      <c r="J36" s="92">
        <f t="shared" si="4"/>
        <v>0</v>
      </c>
      <c r="K36" s="89">
        <v>0</v>
      </c>
      <c r="L36" s="122">
        <v>11</v>
      </c>
      <c r="M36" s="122">
        <v>0</v>
      </c>
      <c r="N36" s="93">
        <v>0</v>
      </c>
    </row>
    <row r="37" spans="1:14" ht="21" x14ac:dyDescent="0.35">
      <c r="A37" s="87" t="s">
        <v>100</v>
      </c>
      <c r="B37" s="88">
        <v>0</v>
      </c>
      <c r="C37" s="89">
        <v>0</v>
      </c>
      <c r="D37" s="90">
        <v>0</v>
      </c>
      <c r="E37" s="89">
        <f>VLOOKUP(A37,'[2]finaled sheet'!$C$8:$G$72,5,0)</f>
        <v>0</v>
      </c>
      <c r="F37" s="91">
        <f>VLOOKUP(A37,'[2]finaled sheet'!$C$8:$H$72,6,0)</f>
        <v>0</v>
      </c>
      <c r="G37" s="89"/>
      <c r="H37" s="89"/>
      <c r="I37" s="89"/>
      <c r="J37" s="92">
        <f t="shared" si="4"/>
        <v>0</v>
      </c>
      <c r="K37" s="89">
        <v>0</v>
      </c>
      <c r="L37" s="122">
        <v>0</v>
      </c>
      <c r="M37" s="122">
        <v>2</v>
      </c>
      <c r="N37" s="93">
        <v>0</v>
      </c>
    </row>
    <row r="38" spans="1:14" ht="21" x14ac:dyDescent="0.35">
      <c r="A38" s="87" t="s">
        <v>104</v>
      </c>
      <c r="B38" s="88">
        <v>0</v>
      </c>
      <c r="C38" s="89">
        <v>1</v>
      </c>
      <c r="D38" s="90">
        <v>27</v>
      </c>
      <c r="E38" s="89">
        <f>VLOOKUP(A38,'[2]finaled sheet'!$C$8:$G$72,5,0)</f>
        <v>13</v>
      </c>
      <c r="F38" s="91">
        <f>VLOOKUP(A38,'[2]finaled sheet'!$C$8:$H$72,6,0)</f>
        <v>4</v>
      </c>
      <c r="G38" s="89"/>
      <c r="H38" s="89"/>
      <c r="I38" s="89"/>
      <c r="J38" s="92">
        <f t="shared" si="4"/>
        <v>0</v>
      </c>
      <c r="K38" s="89">
        <v>0</v>
      </c>
      <c r="L38" s="122">
        <v>1</v>
      </c>
      <c r="M38" s="122">
        <v>7</v>
      </c>
      <c r="N38" s="93">
        <v>0</v>
      </c>
    </row>
    <row r="39" spans="1:14" ht="21" x14ac:dyDescent="0.35">
      <c r="A39" s="87" t="s">
        <v>258</v>
      </c>
      <c r="B39" s="88">
        <v>0</v>
      </c>
      <c r="C39" s="89">
        <v>0</v>
      </c>
      <c r="D39" s="90">
        <v>0</v>
      </c>
      <c r="E39" s="89">
        <v>0</v>
      </c>
      <c r="F39" s="91">
        <v>0</v>
      </c>
      <c r="G39" s="89"/>
      <c r="H39" s="89"/>
      <c r="I39" s="89"/>
      <c r="J39" s="92">
        <f t="shared" si="4"/>
        <v>0</v>
      </c>
      <c r="K39" s="89">
        <v>0</v>
      </c>
      <c r="L39" s="122">
        <v>1</v>
      </c>
      <c r="M39" s="122">
        <v>0</v>
      </c>
      <c r="N39" s="93">
        <v>0</v>
      </c>
    </row>
    <row r="40" spans="1:14" ht="21" x14ac:dyDescent="0.35">
      <c r="A40" s="87" t="s">
        <v>259</v>
      </c>
      <c r="B40" s="88">
        <v>0</v>
      </c>
      <c r="C40" s="89">
        <v>0</v>
      </c>
      <c r="D40" s="90">
        <v>1746</v>
      </c>
      <c r="E40" s="89">
        <v>873</v>
      </c>
      <c r="F40" s="91">
        <v>262</v>
      </c>
      <c r="G40" s="89"/>
      <c r="H40" s="89"/>
      <c r="I40" s="89"/>
      <c r="J40" s="92">
        <f t="shared" si="4"/>
        <v>0</v>
      </c>
      <c r="K40" s="89">
        <v>0</v>
      </c>
      <c r="L40" s="122">
        <v>6</v>
      </c>
      <c r="M40" s="122">
        <v>5</v>
      </c>
      <c r="N40" s="93">
        <v>0</v>
      </c>
    </row>
    <row r="41" spans="1:14" ht="21" x14ac:dyDescent="0.35">
      <c r="A41" s="87" t="s">
        <v>260</v>
      </c>
      <c r="B41" s="88">
        <v>0</v>
      </c>
      <c r="C41" s="89">
        <v>1</v>
      </c>
      <c r="D41" s="90">
        <v>1</v>
      </c>
      <c r="E41" s="89">
        <v>0</v>
      </c>
      <c r="F41" s="91">
        <v>0</v>
      </c>
      <c r="G41" s="89"/>
      <c r="H41" s="89"/>
      <c r="I41" s="89"/>
      <c r="J41" s="92">
        <f t="shared" si="4"/>
        <v>0</v>
      </c>
      <c r="K41" s="89">
        <v>0</v>
      </c>
      <c r="L41" s="122">
        <v>0</v>
      </c>
      <c r="M41" s="122">
        <v>0</v>
      </c>
      <c r="N41" s="93">
        <v>0</v>
      </c>
    </row>
    <row r="42" spans="1:14" ht="21" x14ac:dyDescent="0.35">
      <c r="A42" s="87" t="s">
        <v>261</v>
      </c>
      <c r="B42" s="88">
        <v>0</v>
      </c>
      <c r="C42" s="89">
        <v>0</v>
      </c>
      <c r="D42" s="90">
        <v>50</v>
      </c>
      <c r="E42" s="89">
        <v>25</v>
      </c>
      <c r="F42" s="91">
        <v>8</v>
      </c>
      <c r="G42" s="89"/>
      <c r="H42" s="89"/>
      <c r="I42" s="89"/>
      <c r="J42" s="92">
        <f t="shared" si="4"/>
        <v>0</v>
      </c>
      <c r="K42" s="89">
        <v>0</v>
      </c>
      <c r="L42" s="122">
        <v>0</v>
      </c>
      <c r="M42" s="122">
        <v>0</v>
      </c>
      <c r="N42" s="93">
        <v>0</v>
      </c>
    </row>
    <row r="43" spans="1:14" ht="21" x14ac:dyDescent="0.35">
      <c r="A43" s="87" t="s">
        <v>88</v>
      </c>
      <c r="B43" s="88">
        <v>0</v>
      </c>
      <c r="C43" s="89">
        <v>1</v>
      </c>
      <c r="D43" s="90">
        <v>814</v>
      </c>
      <c r="E43" s="89">
        <f>VLOOKUP(A43,'[2]finaled sheet'!$C$8:$G$72,5,0)</f>
        <v>407</v>
      </c>
      <c r="F43" s="91">
        <f>VLOOKUP(A43,'[2]finaled sheet'!$C$8:$H$72,6,0)</f>
        <v>123</v>
      </c>
      <c r="G43" s="89"/>
      <c r="H43" s="89"/>
      <c r="I43" s="89"/>
      <c r="J43" s="92">
        <f t="shared" si="4"/>
        <v>0</v>
      </c>
      <c r="K43" s="89">
        <v>0</v>
      </c>
      <c r="L43" s="122">
        <v>0</v>
      </c>
      <c r="M43" s="122">
        <v>4</v>
      </c>
      <c r="N43" s="93">
        <v>0</v>
      </c>
    </row>
    <row r="44" spans="1:14" ht="21.75" thickBot="1" x14ac:dyDescent="0.4">
      <c r="A44" s="94" t="s">
        <v>262</v>
      </c>
      <c r="B44" s="95">
        <f>SUM(B21:B43)</f>
        <v>33303</v>
      </c>
      <c r="C44" s="96">
        <f t="shared" ref="C44:L44" si="5">SUM(C21:C43)</f>
        <v>1311</v>
      </c>
      <c r="D44" s="97">
        <f t="shared" si="5"/>
        <v>50399</v>
      </c>
      <c r="E44" s="96">
        <f t="shared" si="5"/>
        <v>25200</v>
      </c>
      <c r="F44" s="98">
        <f t="shared" si="5"/>
        <v>7560</v>
      </c>
      <c r="G44" s="96">
        <f>SUM(G21:G43)</f>
        <v>13</v>
      </c>
      <c r="H44" s="96">
        <f>SUM(H21:H43)</f>
        <v>1</v>
      </c>
      <c r="I44" s="96">
        <f>SUM(I21:I43)</f>
        <v>2</v>
      </c>
      <c r="J44" s="96">
        <f t="shared" si="5"/>
        <v>16</v>
      </c>
      <c r="K44" s="96">
        <f t="shared" si="5"/>
        <v>268</v>
      </c>
      <c r="L44" s="96">
        <f t="shared" si="5"/>
        <v>2800</v>
      </c>
      <c r="M44" s="96">
        <f>SUM(M21:M43)</f>
        <v>1779</v>
      </c>
      <c r="N44" s="98">
        <f t="shared" ref="N44" si="6">SUM(N21:N43)</f>
        <v>379</v>
      </c>
    </row>
    <row r="45" spans="1:14" ht="21" x14ac:dyDescent="0.35">
      <c r="A45" s="80" t="s">
        <v>53</v>
      </c>
      <c r="B45" s="81">
        <v>3644</v>
      </c>
      <c r="C45" s="82">
        <v>150</v>
      </c>
      <c r="D45" s="83">
        <v>5738</v>
      </c>
      <c r="E45" s="82">
        <v>2869</v>
      </c>
      <c r="F45" s="84">
        <v>861</v>
      </c>
      <c r="G45" s="123"/>
      <c r="H45" s="121"/>
      <c r="I45" s="124"/>
      <c r="J45" s="123">
        <f t="shared" ref="J45:J53" si="7">G45+H45+I45</f>
        <v>0</v>
      </c>
      <c r="K45" s="121">
        <v>0</v>
      </c>
      <c r="L45" s="121">
        <v>100</v>
      </c>
      <c r="M45" s="121">
        <v>204</v>
      </c>
      <c r="N45" s="86">
        <v>9</v>
      </c>
    </row>
    <row r="46" spans="1:14" ht="21" x14ac:dyDescent="0.35">
      <c r="A46" s="87" t="s">
        <v>263</v>
      </c>
      <c r="B46" s="88">
        <v>307</v>
      </c>
      <c r="C46" s="89">
        <v>8</v>
      </c>
      <c r="D46" s="90">
        <v>493</v>
      </c>
      <c r="E46" s="89">
        <v>247</v>
      </c>
      <c r="F46" s="91">
        <v>74</v>
      </c>
      <c r="G46" s="125"/>
      <c r="H46" s="122"/>
      <c r="I46" s="14"/>
      <c r="J46" s="125">
        <f t="shared" si="7"/>
        <v>0</v>
      </c>
      <c r="K46" s="122">
        <v>1</v>
      </c>
      <c r="L46" s="122">
        <v>106</v>
      </c>
      <c r="M46" s="122">
        <v>162</v>
      </c>
      <c r="N46" s="93">
        <v>0</v>
      </c>
    </row>
    <row r="47" spans="1:14" ht="21" x14ac:dyDescent="0.35">
      <c r="A47" s="87" t="s">
        <v>125</v>
      </c>
      <c r="B47" s="88">
        <v>0</v>
      </c>
      <c r="C47" s="89">
        <v>0</v>
      </c>
      <c r="D47" s="90">
        <v>49</v>
      </c>
      <c r="E47" s="89">
        <v>25</v>
      </c>
      <c r="F47" s="91">
        <v>7</v>
      </c>
      <c r="G47" s="125"/>
      <c r="H47" s="122"/>
      <c r="I47" s="14"/>
      <c r="J47" s="125">
        <f t="shared" si="7"/>
        <v>0</v>
      </c>
      <c r="K47" s="122">
        <v>0</v>
      </c>
      <c r="L47" s="122">
        <v>0</v>
      </c>
      <c r="M47" s="122">
        <v>0</v>
      </c>
      <c r="N47" s="93">
        <v>0</v>
      </c>
    </row>
    <row r="48" spans="1:14" ht="21" x14ac:dyDescent="0.35">
      <c r="A48" s="87" t="s">
        <v>51</v>
      </c>
      <c r="B48" s="126">
        <v>300</v>
      </c>
      <c r="C48" s="89">
        <v>0</v>
      </c>
      <c r="D48" s="90">
        <v>254</v>
      </c>
      <c r="E48" s="89">
        <v>127</v>
      </c>
      <c r="F48" s="91">
        <v>38</v>
      </c>
      <c r="G48" s="125"/>
      <c r="H48" s="122"/>
      <c r="I48" s="14"/>
      <c r="J48" s="125">
        <f t="shared" si="7"/>
        <v>0</v>
      </c>
      <c r="K48" s="122">
        <v>0</v>
      </c>
      <c r="L48" s="122">
        <v>5</v>
      </c>
      <c r="M48" s="122">
        <v>4</v>
      </c>
      <c r="N48" s="93">
        <v>0</v>
      </c>
    </row>
    <row r="49" spans="1:14" ht="21" x14ac:dyDescent="0.35">
      <c r="A49" s="87" t="s">
        <v>264</v>
      </c>
      <c r="B49" s="88">
        <v>0</v>
      </c>
      <c r="C49" s="89">
        <v>0</v>
      </c>
      <c r="D49" s="90">
        <v>300</v>
      </c>
      <c r="E49" s="89">
        <v>150</v>
      </c>
      <c r="F49" s="91">
        <v>45</v>
      </c>
      <c r="G49" s="125"/>
      <c r="H49" s="122"/>
      <c r="I49" s="14"/>
      <c r="J49" s="125">
        <f t="shared" si="7"/>
        <v>0</v>
      </c>
      <c r="K49" s="122">
        <v>0</v>
      </c>
      <c r="L49" s="122">
        <v>4</v>
      </c>
      <c r="M49" s="122">
        <v>0</v>
      </c>
      <c r="N49" s="93">
        <v>0</v>
      </c>
    </row>
    <row r="50" spans="1:14" ht="21" x14ac:dyDescent="0.35">
      <c r="A50" s="87" t="s">
        <v>265</v>
      </c>
      <c r="B50" s="88">
        <v>0</v>
      </c>
      <c r="C50" s="89">
        <v>0</v>
      </c>
      <c r="D50" s="90">
        <v>116</v>
      </c>
      <c r="E50" s="89">
        <v>58</v>
      </c>
      <c r="F50" s="91">
        <v>17</v>
      </c>
      <c r="G50" s="125"/>
      <c r="H50" s="122"/>
      <c r="I50" s="14"/>
      <c r="J50" s="125">
        <f t="shared" si="7"/>
        <v>0</v>
      </c>
      <c r="K50" s="122">
        <v>0</v>
      </c>
      <c r="L50" s="122">
        <v>2</v>
      </c>
      <c r="M50" s="122">
        <v>3</v>
      </c>
      <c r="N50" s="93">
        <v>0</v>
      </c>
    </row>
    <row r="51" spans="1:14" ht="21" x14ac:dyDescent="0.35">
      <c r="A51" s="87" t="s">
        <v>226</v>
      </c>
      <c r="B51" s="88">
        <v>0</v>
      </c>
      <c r="C51" s="89">
        <v>0</v>
      </c>
      <c r="D51" s="90">
        <v>570</v>
      </c>
      <c r="E51" s="89">
        <v>285</v>
      </c>
      <c r="F51" s="91">
        <v>86</v>
      </c>
      <c r="G51" s="125"/>
      <c r="H51" s="122"/>
      <c r="I51" s="14"/>
      <c r="J51" s="125">
        <f t="shared" si="7"/>
        <v>0</v>
      </c>
      <c r="K51" s="122">
        <v>0</v>
      </c>
      <c r="L51" s="122">
        <v>3</v>
      </c>
      <c r="M51" s="122">
        <v>1</v>
      </c>
      <c r="N51" s="93">
        <v>0</v>
      </c>
    </row>
    <row r="52" spans="1:14" ht="21" x14ac:dyDescent="0.35">
      <c r="A52" s="87" t="s">
        <v>55</v>
      </c>
      <c r="B52" s="88">
        <v>0</v>
      </c>
      <c r="C52" s="89">
        <v>1</v>
      </c>
      <c r="D52" s="90">
        <v>1</v>
      </c>
      <c r="E52" s="89">
        <v>0</v>
      </c>
      <c r="F52" s="91">
        <v>0</v>
      </c>
      <c r="G52" s="125"/>
      <c r="H52" s="122"/>
      <c r="I52" s="14"/>
      <c r="J52" s="125">
        <f t="shared" si="7"/>
        <v>0</v>
      </c>
      <c r="K52" s="122">
        <v>0</v>
      </c>
      <c r="L52" s="122">
        <v>0</v>
      </c>
      <c r="M52" s="122">
        <v>1</v>
      </c>
      <c r="N52" s="93">
        <v>0</v>
      </c>
    </row>
    <row r="53" spans="1:14" ht="21" x14ac:dyDescent="0.35">
      <c r="A53" s="87" t="s">
        <v>129</v>
      </c>
      <c r="B53" s="88"/>
      <c r="C53" s="89"/>
      <c r="D53" s="90">
        <v>78</v>
      </c>
      <c r="E53" s="89">
        <v>39</v>
      </c>
      <c r="F53" s="91">
        <v>12</v>
      </c>
      <c r="G53" s="125"/>
      <c r="H53" s="125"/>
      <c r="I53" s="14"/>
      <c r="J53" s="125">
        <f t="shared" si="7"/>
        <v>0</v>
      </c>
      <c r="K53" s="122">
        <v>0</v>
      </c>
      <c r="L53" s="122">
        <v>0</v>
      </c>
      <c r="M53" s="122">
        <v>0</v>
      </c>
      <c r="N53" s="93"/>
    </row>
    <row r="54" spans="1:14" ht="21.75" thickBot="1" x14ac:dyDescent="0.4">
      <c r="A54" s="94" t="s">
        <v>266</v>
      </c>
      <c r="B54" s="95">
        <f>SUM(B45:B52)</f>
        <v>4251</v>
      </c>
      <c r="C54" s="96">
        <f t="shared" ref="C54:N54" si="8">SUM(C45:C52)</f>
        <v>159</v>
      </c>
      <c r="D54" s="97">
        <f>SUM(D45:D53)</f>
        <v>7599</v>
      </c>
      <c r="E54" s="96">
        <f t="shared" ref="E54:F54" si="9">SUM(E45:E53)</f>
        <v>3800</v>
      </c>
      <c r="F54" s="98">
        <f t="shared" si="9"/>
        <v>1140</v>
      </c>
      <c r="G54" s="96">
        <f>SUM(G45:G52)</f>
        <v>0</v>
      </c>
      <c r="H54" s="96">
        <f>SUM(H45:H52)</f>
        <v>0</v>
      </c>
      <c r="I54" s="96">
        <f>SUM(I45:I52)</f>
        <v>0</v>
      </c>
      <c r="J54" s="96">
        <f t="shared" si="8"/>
        <v>0</v>
      </c>
      <c r="K54" s="96">
        <f t="shared" si="8"/>
        <v>1</v>
      </c>
      <c r="L54" s="96">
        <f t="shared" si="8"/>
        <v>220</v>
      </c>
      <c r="M54" s="96">
        <f t="shared" si="8"/>
        <v>375</v>
      </c>
      <c r="N54" s="98">
        <f t="shared" si="8"/>
        <v>9</v>
      </c>
    </row>
    <row r="55" spans="1:14" ht="21" x14ac:dyDescent="0.35">
      <c r="A55" s="100" t="s">
        <v>267</v>
      </c>
      <c r="B55" s="101">
        <v>0</v>
      </c>
      <c r="C55" s="102">
        <v>204</v>
      </c>
      <c r="D55" s="103">
        <v>0</v>
      </c>
      <c r="E55" s="102">
        <v>0</v>
      </c>
      <c r="F55" s="104">
        <v>0</v>
      </c>
      <c r="G55" s="127"/>
      <c r="H55" s="127"/>
      <c r="I55" s="71"/>
      <c r="J55" s="127"/>
      <c r="K55" s="105">
        <v>0</v>
      </c>
      <c r="L55" s="105">
        <v>13</v>
      </c>
      <c r="M55" s="105">
        <v>13</v>
      </c>
      <c r="N55" s="106">
        <v>52</v>
      </c>
    </row>
    <row r="56" spans="1:14" ht="21" x14ac:dyDescent="0.35">
      <c r="A56" s="87" t="s">
        <v>268</v>
      </c>
      <c r="B56" s="88">
        <v>0</v>
      </c>
      <c r="C56" s="89">
        <v>38</v>
      </c>
      <c r="D56" s="90">
        <v>0</v>
      </c>
      <c r="E56" s="89">
        <v>0</v>
      </c>
      <c r="F56" s="91">
        <v>0</v>
      </c>
      <c r="G56" s="125"/>
      <c r="H56" s="125"/>
      <c r="I56" s="14"/>
      <c r="J56" s="125"/>
      <c r="K56" s="122">
        <v>0</v>
      </c>
      <c r="L56" s="122">
        <v>13</v>
      </c>
      <c r="M56" s="122">
        <v>0</v>
      </c>
      <c r="N56" s="93">
        <v>7</v>
      </c>
    </row>
    <row r="57" spans="1:14" ht="21.75" thickBot="1" x14ac:dyDescent="0.4">
      <c r="A57" s="128" t="s">
        <v>269</v>
      </c>
      <c r="B57" s="129">
        <f>SUM(B55:B56)</f>
        <v>0</v>
      </c>
      <c r="C57" s="112">
        <f t="shared" ref="C57:N57" si="10">SUM(C55:C56)</f>
        <v>242</v>
      </c>
      <c r="D57" s="110">
        <f t="shared" si="10"/>
        <v>0</v>
      </c>
      <c r="E57" s="112">
        <f t="shared" si="10"/>
        <v>0</v>
      </c>
      <c r="F57" s="130">
        <f t="shared" si="10"/>
        <v>0</v>
      </c>
      <c r="G57" s="131"/>
      <c r="H57" s="131"/>
      <c r="I57" s="60"/>
      <c r="J57" s="112">
        <f t="shared" si="10"/>
        <v>0</v>
      </c>
      <c r="K57" s="112">
        <f t="shared" si="10"/>
        <v>0</v>
      </c>
      <c r="L57" s="112">
        <f t="shared" si="10"/>
        <v>26</v>
      </c>
      <c r="M57" s="112">
        <f>SUM(M55:M56)</f>
        <v>13</v>
      </c>
      <c r="N57" s="130">
        <f t="shared" si="10"/>
        <v>59</v>
      </c>
    </row>
    <row r="58" spans="1:14" ht="21" x14ac:dyDescent="0.35">
      <c r="A58" s="80" t="s">
        <v>134</v>
      </c>
      <c r="B58" s="81">
        <v>0</v>
      </c>
      <c r="C58" s="82">
        <v>0</v>
      </c>
      <c r="D58" s="83">
        <v>92</v>
      </c>
      <c r="E58" s="82">
        <v>45</v>
      </c>
      <c r="F58" s="84">
        <v>14</v>
      </c>
      <c r="G58" s="123"/>
      <c r="H58" s="123"/>
      <c r="I58" s="124"/>
      <c r="J58" s="123">
        <f>G58+H58+I58</f>
        <v>0</v>
      </c>
      <c r="K58" s="121">
        <v>0</v>
      </c>
      <c r="L58" s="121">
        <v>15</v>
      </c>
      <c r="M58" s="121">
        <v>0</v>
      </c>
      <c r="N58" s="86">
        <v>0</v>
      </c>
    </row>
    <row r="59" spans="1:14" ht="21" x14ac:dyDescent="0.35">
      <c r="A59" s="87" t="s">
        <v>270</v>
      </c>
      <c r="B59" s="88">
        <v>0</v>
      </c>
      <c r="C59" s="89">
        <v>1</v>
      </c>
      <c r="D59" s="90">
        <v>3189</v>
      </c>
      <c r="E59" s="89">
        <v>1595</v>
      </c>
      <c r="F59" s="91">
        <v>478</v>
      </c>
      <c r="G59" s="125"/>
      <c r="H59" s="125"/>
      <c r="I59" s="14"/>
      <c r="J59" s="125">
        <f>G59+H59+I59</f>
        <v>0</v>
      </c>
      <c r="K59" s="122">
        <v>0</v>
      </c>
      <c r="L59" s="122">
        <v>0</v>
      </c>
      <c r="M59" s="122">
        <v>0</v>
      </c>
      <c r="N59" s="93">
        <v>1</v>
      </c>
    </row>
    <row r="60" spans="1:14" ht="21.75" thickBot="1" x14ac:dyDescent="0.4">
      <c r="A60" s="94" t="s">
        <v>270</v>
      </c>
      <c r="B60" s="95">
        <f>SUM(B58:B59)</f>
        <v>0</v>
      </c>
      <c r="C60" s="96">
        <f t="shared" ref="C60:N60" si="11">SUM(C58:C59)</f>
        <v>1</v>
      </c>
      <c r="D60" s="97">
        <f t="shared" si="11"/>
        <v>3281</v>
      </c>
      <c r="E60" s="96">
        <f t="shared" si="11"/>
        <v>1640</v>
      </c>
      <c r="F60" s="98">
        <f t="shared" si="11"/>
        <v>492</v>
      </c>
      <c r="G60" s="96">
        <f>SUM(G58:G59)</f>
        <v>0</v>
      </c>
      <c r="H60" s="96">
        <f>SUM(H58:H59)</f>
        <v>0</v>
      </c>
      <c r="I60" s="96">
        <f>SUM(I58:I59)</f>
        <v>0</v>
      </c>
      <c r="J60" s="96">
        <f t="shared" si="11"/>
        <v>0</v>
      </c>
      <c r="K60" s="96">
        <f t="shared" si="11"/>
        <v>0</v>
      </c>
      <c r="L60" s="96">
        <f t="shared" si="11"/>
        <v>15</v>
      </c>
      <c r="M60" s="96">
        <f t="shared" si="11"/>
        <v>0</v>
      </c>
      <c r="N60" s="98">
        <f t="shared" si="11"/>
        <v>1</v>
      </c>
    </row>
    <row r="61" spans="1:14" ht="21.75" thickBot="1" x14ac:dyDescent="0.4">
      <c r="A61" s="132"/>
      <c r="B61" s="117">
        <f>B17+B20+B44+B54+B57+B60</f>
        <v>270188</v>
      </c>
      <c r="C61" s="117">
        <v>189605</v>
      </c>
      <c r="D61" s="118">
        <f t="shared" ref="D61:F61" si="12">D17+D20+D44+D54+D57+D60</f>
        <v>476201</v>
      </c>
      <c r="E61" s="117">
        <f t="shared" si="12"/>
        <v>238101</v>
      </c>
      <c r="F61" s="133">
        <f t="shared" si="12"/>
        <v>71482</v>
      </c>
      <c r="G61" s="134">
        <f>G17+G20+G44+G54+G57+G60</f>
        <v>2053</v>
      </c>
      <c r="H61" s="85">
        <f>H17+H20+H44+H54+H57+H60</f>
        <v>2479</v>
      </c>
      <c r="I61" s="85">
        <f>I17+I20+I44+I54+I57+I60</f>
        <v>671</v>
      </c>
      <c r="J61" s="85">
        <f>J17+J20+J44+J54+J57+J60</f>
        <v>5203</v>
      </c>
      <c r="K61" s="85">
        <f t="shared" ref="K61:L61" si="13">K17+K20+K44+K54+K57+K60</f>
        <v>5017</v>
      </c>
      <c r="L61" s="85">
        <f t="shared" si="13"/>
        <v>46786</v>
      </c>
      <c r="M61" s="85">
        <f>M17+M20+M44+M54+M57+M60</f>
        <v>26340</v>
      </c>
      <c r="N61" s="133">
        <f t="shared" ref="N61" si="14">N17+N20+N44+N54+N57+N60</f>
        <v>69432</v>
      </c>
    </row>
  </sheetData>
  <mergeCells count="15">
    <mergeCell ref="A1:N1"/>
    <mergeCell ref="A2:A4"/>
    <mergeCell ref="B2:B4"/>
    <mergeCell ref="C2:C4"/>
    <mergeCell ref="D2:F2"/>
    <mergeCell ref="G2:N2"/>
    <mergeCell ref="D3:D4"/>
    <mergeCell ref="E3:E4"/>
    <mergeCell ref="F3:F4"/>
    <mergeCell ref="N3:N4"/>
    <mergeCell ref="G3:I3"/>
    <mergeCell ref="J3:J4"/>
    <mergeCell ref="K3:K4"/>
    <mergeCell ref="L3:L4"/>
    <mergeCell ref="M3: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B87F-66EC-4D92-B8D3-CF44C3FDBB9E}">
  <dimension ref="A1:I72"/>
  <sheetViews>
    <sheetView topLeftCell="A53" workbookViewId="0">
      <selection activeCell="L9" sqref="L9"/>
    </sheetView>
  </sheetViews>
  <sheetFormatPr defaultRowHeight="15" x14ac:dyDescent="0.25"/>
  <cols>
    <col min="2" max="2" width="42.5703125" bestFit="1" customWidth="1"/>
    <col min="3" max="3" width="14" customWidth="1"/>
    <col min="8" max="8" width="10.85546875" customWidth="1"/>
    <col min="9" max="9" width="11.85546875" customWidth="1"/>
  </cols>
  <sheetData>
    <row r="1" spans="1:9" x14ac:dyDescent="0.25">
      <c r="A1" s="378" t="s">
        <v>271</v>
      </c>
      <c r="B1" s="378"/>
      <c r="C1" s="378"/>
      <c r="D1" s="378"/>
      <c r="E1" s="378"/>
      <c r="F1" s="378"/>
      <c r="G1" s="378"/>
      <c r="H1" s="378"/>
      <c r="I1" s="378"/>
    </row>
    <row r="2" spans="1:9" x14ac:dyDescent="0.25">
      <c r="A2" s="378" t="s">
        <v>58</v>
      </c>
      <c r="B2" s="378"/>
      <c r="C2" s="378"/>
      <c r="D2" s="378"/>
      <c r="E2" s="378"/>
      <c r="F2" s="378"/>
      <c r="G2" s="378"/>
      <c r="H2" s="378"/>
      <c r="I2" s="378"/>
    </row>
    <row r="3" spans="1:9" x14ac:dyDescent="0.25">
      <c r="A3" s="378" t="s">
        <v>272</v>
      </c>
      <c r="B3" s="378"/>
      <c r="C3" s="378"/>
      <c r="D3" s="378"/>
      <c r="E3" s="378"/>
      <c r="F3" s="378"/>
      <c r="G3" s="378"/>
      <c r="H3" s="378"/>
      <c r="I3" s="378"/>
    </row>
    <row r="4" spans="1:9" ht="15.75" thickBot="1" x14ac:dyDescent="0.3">
      <c r="A4" s="379" t="s">
        <v>273</v>
      </c>
      <c r="B4" s="379"/>
      <c r="C4" s="379"/>
      <c r="D4" s="379"/>
      <c r="E4" s="379"/>
      <c r="F4" s="379"/>
      <c r="G4" s="379"/>
      <c r="H4" s="379"/>
      <c r="I4" s="379"/>
    </row>
    <row r="5" spans="1:9" ht="45" x14ac:dyDescent="0.25">
      <c r="A5" s="380" t="s">
        <v>274</v>
      </c>
      <c r="B5" s="382" t="s">
        <v>64</v>
      </c>
      <c r="C5" s="135" t="s">
        <v>275</v>
      </c>
      <c r="D5" s="384" t="s">
        <v>276</v>
      </c>
      <c r="E5" s="384"/>
      <c r="F5" s="384" t="s">
        <v>277</v>
      </c>
      <c r="G5" s="384"/>
      <c r="H5" s="135" t="s">
        <v>278</v>
      </c>
      <c r="I5" s="136" t="s">
        <v>279</v>
      </c>
    </row>
    <row r="6" spans="1:9" ht="15.75" thickBot="1" x14ac:dyDescent="0.3">
      <c r="A6" s="381"/>
      <c r="B6" s="383"/>
      <c r="C6" s="137" t="s">
        <v>69</v>
      </c>
      <c r="D6" s="137" t="s">
        <v>69</v>
      </c>
      <c r="E6" s="138" t="s">
        <v>70</v>
      </c>
      <c r="F6" s="137" t="s">
        <v>69</v>
      </c>
      <c r="G6" s="138" t="s">
        <v>70</v>
      </c>
      <c r="H6" s="137" t="s">
        <v>69</v>
      </c>
      <c r="I6" s="139" t="s">
        <v>69</v>
      </c>
    </row>
    <row r="7" spans="1:9" ht="15.75" thickBot="1" x14ac:dyDescent="0.3">
      <c r="A7" s="371" t="s">
        <v>280</v>
      </c>
      <c r="B7" s="373"/>
      <c r="C7" s="373"/>
      <c r="D7" s="373"/>
      <c r="E7" s="373"/>
      <c r="F7" s="373"/>
      <c r="G7" s="373"/>
      <c r="H7" s="373"/>
      <c r="I7" s="374"/>
    </row>
    <row r="8" spans="1:9" x14ac:dyDescent="0.25">
      <c r="A8" s="140">
        <v>1</v>
      </c>
      <c r="B8" s="141" t="s">
        <v>72</v>
      </c>
      <c r="C8" s="142">
        <v>43654</v>
      </c>
      <c r="D8" s="142">
        <v>24249</v>
      </c>
      <c r="E8" s="143">
        <v>33474.5</v>
      </c>
      <c r="F8" s="142">
        <v>23328</v>
      </c>
      <c r="G8" s="143">
        <v>33297</v>
      </c>
      <c r="H8" s="142">
        <v>4314</v>
      </c>
      <c r="I8" s="143">
        <v>15091</v>
      </c>
    </row>
    <row r="9" spans="1:9" x14ac:dyDescent="0.25">
      <c r="A9" s="144">
        <v>2</v>
      </c>
      <c r="B9" s="145" t="s">
        <v>73</v>
      </c>
      <c r="C9" s="146">
        <v>10071</v>
      </c>
      <c r="D9" s="146">
        <v>5773</v>
      </c>
      <c r="E9" s="147">
        <v>10969</v>
      </c>
      <c r="F9" s="146">
        <v>5439</v>
      </c>
      <c r="G9" s="147">
        <v>9707</v>
      </c>
      <c r="H9" s="146">
        <v>910</v>
      </c>
      <c r="I9" s="147">
        <v>3388</v>
      </c>
    </row>
    <row r="10" spans="1:9" x14ac:dyDescent="0.25">
      <c r="A10" s="144">
        <v>3</v>
      </c>
      <c r="B10" s="145" t="s">
        <v>74</v>
      </c>
      <c r="C10" s="146">
        <v>1538</v>
      </c>
      <c r="D10" s="146">
        <v>680</v>
      </c>
      <c r="E10" s="147">
        <v>1306.5</v>
      </c>
      <c r="F10" s="146">
        <v>599</v>
      </c>
      <c r="G10" s="147">
        <v>1134.3</v>
      </c>
      <c r="H10" s="146">
        <v>247</v>
      </c>
      <c r="I10" s="147">
        <v>611</v>
      </c>
    </row>
    <row r="11" spans="1:9" x14ac:dyDescent="0.25">
      <c r="A11" s="144">
        <v>4</v>
      </c>
      <c r="B11" s="145" t="s">
        <v>75</v>
      </c>
      <c r="C11" s="146">
        <v>371</v>
      </c>
      <c r="D11" s="146">
        <v>64</v>
      </c>
      <c r="E11" s="147">
        <v>146</v>
      </c>
      <c r="F11" s="146">
        <v>96</v>
      </c>
      <c r="G11" s="147">
        <v>197</v>
      </c>
      <c r="H11" s="146">
        <v>40</v>
      </c>
      <c r="I11" s="147">
        <v>170</v>
      </c>
    </row>
    <row r="12" spans="1:9" x14ac:dyDescent="0.25">
      <c r="A12" s="144">
        <v>5</v>
      </c>
      <c r="B12" s="145" t="s">
        <v>76</v>
      </c>
      <c r="C12" s="146">
        <v>1951</v>
      </c>
      <c r="D12" s="146">
        <v>965</v>
      </c>
      <c r="E12" s="147">
        <v>1794.4</v>
      </c>
      <c r="F12" s="146">
        <v>857</v>
      </c>
      <c r="G12" s="147">
        <v>1666.5</v>
      </c>
      <c r="H12" s="146">
        <v>286</v>
      </c>
      <c r="I12" s="147">
        <v>768</v>
      </c>
    </row>
    <row r="13" spans="1:9" x14ac:dyDescent="0.25">
      <c r="A13" s="144">
        <v>6</v>
      </c>
      <c r="B13" s="145" t="s">
        <v>77</v>
      </c>
      <c r="C13" s="146">
        <v>2890</v>
      </c>
      <c r="D13" s="146">
        <v>1010</v>
      </c>
      <c r="E13" s="147">
        <v>987</v>
      </c>
      <c r="F13" s="146">
        <v>903</v>
      </c>
      <c r="G13" s="147">
        <v>867</v>
      </c>
      <c r="H13" s="146">
        <v>109</v>
      </c>
      <c r="I13" s="147">
        <v>868</v>
      </c>
    </row>
    <row r="14" spans="1:9" x14ac:dyDescent="0.25">
      <c r="A14" s="144">
        <v>7</v>
      </c>
      <c r="B14" s="145" t="s">
        <v>78</v>
      </c>
      <c r="C14" s="146">
        <v>749</v>
      </c>
      <c r="D14" s="146">
        <v>284</v>
      </c>
      <c r="E14" s="147">
        <v>413</v>
      </c>
      <c r="F14" s="146">
        <v>265</v>
      </c>
      <c r="G14" s="147">
        <v>395</v>
      </c>
      <c r="H14" s="146">
        <v>61</v>
      </c>
      <c r="I14" s="147">
        <v>404</v>
      </c>
    </row>
    <row r="15" spans="1:9" x14ac:dyDescent="0.25">
      <c r="A15" s="144">
        <v>8</v>
      </c>
      <c r="B15" s="145" t="s">
        <v>79</v>
      </c>
      <c r="C15" s="146">
        <v>312</v>
      </c>
      <c r="D15" s="146">
        <v>130</v>
      </c>
      <c r="E15" s="147">
        <v>232.13</v>
      </c>
      <c r="F15" s="146">
        <v>130</v>
      </c>
      <c r="G15" s="147">
        <v>232.13</v>
      </c>
      <c r="H15" s="146">
        <v>18</v>
      </c>
      <c r="I15" s="147">
        <v>164</v>
      </c>
    </row>
    <row r="16" spans="1:9" x14ac:dyDescent="0.25">
      <c r="A16" s="144">
        <v>9</v>
      </c>
      <c r="B16" s="145" t="s">
        <v>80</v>
      </c>
      <c r="C16" s="146">
        <v>467</v>
      </c>
      <c r="D16" s="146">
        <v>216</v>
      </c>
      <c r="E16" s="147">
        <v>434</v>
      </c>
      <c r="F16" s="146">
        <v>203</v>
      </c>
      <c r="G16" s="147">
        <v>411</v>
      </c>
      <c r="H16" s="146">
        <v>46</v>
      </c>
      <c r="I16" s="147">
        <v>205</v>
      </c>
    </row>
    <row r="17" spans="1:9" x14ac:dyDescent="0.25">
      <c r="A17" s="144">
        <v>10</v>
      </c>
      <c r="B17" s="145" t="s">
        <v>81</v>
      </c>
      <c r="C17" s="146">
        <v>13846</v>
      </c>
      <c r="D17" s="146">
        <v>7523</v>
      </c>
      <c r="E17" s="147">
        <v>14417</v>
      </c>
      <c r="F17" s="146">
        <v>6856</v>
      </c>
      <c r="G17" s="147">
        <v>12107</v>
      </c>
      <c r="H17" s="146">
        <v>1031</v>
      </c>
      <c r="I17" s="147">
        <v>5292</v>
      </c>
    </row>
    <row r="18" spans="1:9" x14ac:dyDescent="0.25">
      <c r="A18" s="144">
        <v>11</v>
      </c>
      <c r="B18" s="145" t="s">
        <v>82</v>
      </c>
      <c r="C18" s="146">
        <v>1354</v>
      </c>
      <c r="D18" s="146">
        <v>531</v>
      </c>
      <c r="E18" s="147">
        <v>1056</v>
      </c>
      <c r="F18" s="146">
        <v>228</v>
      </c>
      <c r="G18" s="147">
        <v>428</v>
      </c>
      <c r="H18" s="146">
        <v>308</v>
      </c>
      <c r="I18" s="147">
        <v>515</v>
      </c>
    </row>
    <row r="19" spans="1:9" ht="15.75" thickBot="1" x14ac:dyDescent="0.3">
      <c r="A19" s="148">
        <v>12</v>
      </c>
      <c r="B19" s="149" t="s">
        <v>83</v>
      </c>
      <c r="C19" s="150">
        <v>952</v>
      </c>
      <c r="D19" s="150">
        <v>461</v>
      </c>
      <c r="E19" s="151">
        <v>1255</v>
      </c>
      <c r="F19" s="150">
        <v>313</v>
      </c>
      <c r="G19" s="151">
        <v>1201</v>
      </c>
      <c r="H19" s="150">
        <v>121</v>
      </c>
      <c r="I19" s="151">
        <v>370</v>
      </c>
    </row>
    <row r="20" spans="1:9" ht="15.75" thickBot="1" x14ac:dyDescent="0.3">
      <c r="A20" s="371" t="s">
        <v>84</v>
      </c>
      <c r="B20" s="372"/>
      <c r="C20" s="152">
        <f t="shared" ref="C20:I20" si="0">SUM(C8:C19)</f>
        <v>78155</v>
      </c>
      <c r="D20" s="152">
        <f t="shared" si="0"/>
        <v>41886</v>
      </c>
      <c r="E20" s="153">
        <f t="shared" si="0"/>
        <v>66484.53</v>
      </c>
      <c r="F20" s="152">
        <f t="shared" si="0"/>
        <v>39217</v>
      </c>
      <c r="G20" s="153">
        <f t="shared" si="0"/>
        <v>61642.93</v>
      </c>
      <c r="H20" s="152">
        <f t="shared" si="0"/>
        <v>7491</v>
      </c>
      <c r="I20" s="154">
        <f t="shared" si="0"/>
        <v>27846</v>
      </c>
    </row>
    <row r="21" spans="1:9" ht="15.75" thickBot="1" x14ac:dyDescent="0.3">
      <c r="A21" s="371" t="s">
        <v>85</v>
      </c>
      <c r="B21" s="373"/>
      <c r="C21" s="373"/>
      <c r="D21" s="373"/>
      <c r="E21" s="373"/>
      <c r="F21" s="373"/>
      <c r="G21" s="373"/>
      <c r="H21" s="373"/>
      <c r="I21" s="374"/>
    </row>
    <row r="22" spans="1:9" x14ac:dyDescent="0.25">
      <c r="A22" s="140">
        <v>13</v>
      </c>
      <c r="B22" s="141" t="s">
        <v>86</v>
      </c>
      <c r="C22" s="142">
        <v>0</v>
      </c>
      <c r="D22" s="142">
        <v>0</v>
      </c>
      <c r="E22" s="143">
        <v>0</v>
      </c>
      <c r="F22" s="142">
        <v>0</v>
      </c>
      <c r="G22" s="143">
        <v>0</v>
      </c>
      <c r="H22" s="142">
        <v>0</v>
      </c>
      <c r="I22" s="143">
        <v>0</v>
      </c>
    </row>
    <row r="23" spans="1:9" x14ac:dyDescent="0.25">
      <c r="A23" s="144">
        <v>14</v>
      </c>
      <c r="B23" s="145" t="s">
        <v>87</v>
      </c>
      <c r="C23" s="146">
        <v>0</v>
      </c>
      <c r="D23" s="146">
        <v>0</v>
      </c>
      <c r="E23" s="147">
        <v>0</v>
      </c>
      <c r="F23" s="146">
        <v>0</v>
      </c>
      <c r="G23" s="147">
        <v>0</v>
      </c>
      <c r="H23" s="146">
        <v>0</v>
      </c>
      <c r="I23" s="147">
        <v>0</v>
      </c>
    </row>
    <row r="24" spans="1:9" x14ac:dyDescent="0.25">
      <c r="A24" s="144">
        <v>15</v>
      </c>
      <c r="B24" s="145" t="s">
        <v>88</v>
      </c>
      <c r="C24" s="146">
        <v>0</v>
      </c>
      <c r="D24" s="146">
        <v>0</v>
      </c>
      <c r="E24" s="147">
        <v>0</v>
      </c>
      <c r="F24" s="146">
        <v>0</v>
      </c>
      <c r="G24" s="147">
        <v>0</v>
      </c>
      <c r="H24" s="146">
        <v>0</v>
      </c>
      <c r="I24" s="147">
        <v>0</v>
      </c>
    </row>
    <row r="25" spans="1:9" x14ac:dyDescent="0.25">
      <c r="A25" s="144">
        <v>16</v>
      </c>
      <c r="B25" s="145" t="s">
        <v>89</v>
      </c>
      <c r="C25" s="146">
        <v>0</v>
      </c>
      <c r="D25" s="146">
        <v>0</v>
      </c>
      <c r="E25" s="147">
        <v>0</v>
      </c>
      <c r="F25" s="146">
        <v>0</v>
      </c>
      <c r="G25" s="147">
        <v>0</v>
      </c>
      <c r="H25" s="146">
        <v>0</v>
      </c>
      <c r="I25" s="147">
        <v>0</v>
      </c>
    </row>
    <row r="26" spans="1:9" x14ac:dyDescent="0.25">
      <c r="A26" s="144">
        <v>17</v>
      </c>
      <c r="B26" s="145" t="s">
        <v>90</v>
      </c>
      <c r="C26" s="146">
        <v>0</v>
      </c>
      <c r="D26" s="146">
        <v>0</v>
      </c>
      <c r="E26" s="147">
        <v>0</v>
      </c>
      <c r="F26" s="146">
        <v>0</v>
      </c>
      <c r="G26" s="147">
        <v>0</v>
      </c>
      <c r="H26" s="146">
        <v>0</v>
      </c>
      <c r="I26" s="147">
        <v>0</v>
      </c>
    </row>
    <row r="27" spans="1:9" x14ac:dyDescent="0.25">
      <c r="A27" s="144">
        <v>18</v>
      </c>
      <c r="B27" s="145" t="s">
        <v>91</v>
      </c>
      <c r="C27" s="146">
        <v>0</v>
      </c>
      <c r="D27" s="146">
        <v>0</v>
      </c>
      <c r="E27" s="147">
        <v>0</v>
      </c>
      <c r="F27" s="146">
        <v>0</v>
      </c>
      <c r="G27" s="147">
        <v>0</v>
      </c>
      <c r="H27" s="146">
        <v>0</v>
      </c>
      <c r="I27" s="147">
        <v>0</v>
      </c>
    </row>
    <row r="28" spans="1:9" x14ac:dyDescent="0.25">
      <c r="A28" s="144">
        <v>19</v>
      </c>
      <c r="B28" s="145" t="s">
        <v>92</v>
      </c>
      <c r="C28" s="146">
        <v>0</v>
      </c>
      <c r="D28" s="146">
        <v>0</v>
      </c>
      <c r="E28" s="147">
        <v>0</v>
      </c>
      <c r="F28" s="146">
        <v>0</v>
      </c>
      <c r="G28" s="147">
        <v>0</v>
      </c>
      <c r="H28" s="146">
        <v>0</v>
      </c>
      <c r="I28" s="147">
        <v>0</v>
      </c>
    </row>
    <row r="29" spans="1:9" x14ac:dyDescent="0.25">
      <c r="A29" s="144">
        <v>20</v>
      </c>
      <c r="B29" s="145" t="s">
        <v>93</v>
      </c>
      <c r="C29" s="146">
        <v>18</v>
      </c>
      <c r="D29" s="146">
        <v>15</v>
      </c>
      <c r="E29" s="147">
        <v>39.75</v>
      </c>
      <c r="F29" s="146">
        <v>12</v>
      </c>
      <c r="G29" s="147">
        <v>33.479999999999997</v>
      </c>
      <c r="H29" s="146">
        <v>0</v>
      </c>
      <c r="I29" s="147">
        <v>3</v>
      </c>
    </row>
    <row r="30" spans="1:9" x14ac:dyDescent="0.25">
      <c r="A30" s="144">
        <v>21</v>
      </c>
      <c r="B30" s="145" t="s">
        <v>94</v>
      </c>
      <c r="C30" s="146">
        <v>0</v>
      </c>
      <c r="D30" s="146">
        <v>0</v>
      </c>
      <c r="E30" s="147">
        <v>0</v>
      </c>
      <c r="F30" s="146">
        <v>0</v>
      </c>
      <c r="G30" s="147">
        <v>0</v>
      </c>
      <c r="H30" s="146">
        <v>0</v>
      </c>
      <c r="I30" s="147">
        <v>0</v>
      </c>
    </row>
    <row r="31" spans="1:9" x14ac:dyDescent="0.25">
      <c r="A31" s="144">
        <v>22</v>
      </c>
      <c r="B31" s="145" t="s">
        <v>95</v>
      </c>
      <c r="C31" s="146">
        <v>14</v>
      </c>
      <c r="D31" s="146">
        <v>14</v>
      </c>
      <c r="E31" s="147">
        <v>26.41</v>
      </c>
      <c r="F31" s="146">
        <v>14</v>
      </c>
      <c r="G31" s="147">
        <v>26.41</v>
      </c>
      <c r="H31" s="146">
        <v>0</v>
      </c>
      <c r="I31" s="147">
        <v>0</v>
      </c>
    </row>
    <row r="32" spans="1:9" x14ac:dyDescent="0.25">
      <c r="A32" s="144">
        <v>23</v>
      </c>
      <c r="B32" s="145" t="s">
        <v>96</v>
      </c>
      <c r="C32" s="146">
        <v>0</v>
      </c>
      <c r="D32" s="146">
        <v>0</v>
      </c>
      <c r="E32" s="147">
        <v>0</v>
      </c>
      <c r="F32" s="146">
        <v>0</v>
      </c>
      <c r="G32" s="147">
        <v>0</v>
      </c>
      <c r="H32" s="146">
        <v>0</v>
      </c>
      <c r="I32" s="147">
        <v>0</v>
      </c>
    </row>
    <row r="33" spans="1:9" x14ac:dyDescent="0.25">
      <c r="A33" s="144">
        <v>24</v>
      </c>
      <c r="B33" s="145" t="s">
        <v>97</v>
      </c>
      <c r="C33" s="146">
        <v>0</v>
      </c>
      <c r="D33" s="146">
        <v>0</v>
      </c>
      <c r="E33" s="147">
        <v>0</v>
      </c>
      <c r="F33" s="146">
        <v>0</v>
      </c>
      <c r="G33" s="147">
        <v>0</v>
      </c>
      <c r="H33" s="146">
        <v>0</v>
      </c>
      <c r="I33" s="147">
        <v>0</v>
      </c>
    </row>
    <row r="34" spans="1:9" x14ac:dyDescent="0.25">
      <c r="A34" s="144">
        <v>25</v>
      </c>
      <c r="B34" s="145" t="s">
        <v>98</v>
      </c>
      <c r="C34" s="146">
        <v>0</v>
      </c>
      <c r="D34" s="146">
        <v>0</v>
      </c>
      <c r="E34" s="147">
        <v>0</v>
      </c>
      <c r="F34" s="146">
        <v>0</v>
      </c>
      <c r="G34" s="147">
        <v>0</v>
      </c>
      <c r="H34" s="146">
        <v>0</v>
      </c>
      <c r="I34" s="147">
        <v>0</v>
      </c>
    </row>
    <row r="35" spans="1:9" x14ac:dyDescent="0.25">
      <c r="A35" s="144">
        <v>26</v>
      </c>
      <c r="B35" s="145" t="s">
        <v>99</v>
      </c>
      <c r="C35" s="146">
        <v>0</v>
      </c>
      <c r="D35" s="146">
        <v>0</v>
      </c>
      <c r="E35" s="147">
        <v>0</v>
      </c>
      <c r="F35" s="146">
        <v>0</v>
      </c>
      <c r="G35" s="147">
        <v>0</v>
      </c>
      <c r="H35" s="146">
        <v>0</v>
      </c>
      <c r="I35" s="147">
        <v>0</v>
      </c>
    </row>
    <row r="36" spans="1:9" x14ac:dyDescent="0.25">
      <c r="A36" s="144">
        <v>27</v>
      </c>
      <c r="B36" s="145" t="s">
        <v>100</v>
      </c>
      <c r="C36" s="146">
        <v>0</v>
      </c>
      <c r="D36" s="146">
        <v>0</v>
      </c>
      <c r="E36" s="147">
        <v>0</v>
      </c>
      <c r="F36" s="146">
        <v>0</v>
      </c>
      <c r="G36" s="147">
        <v>0</v>
      </c>
      <c r="H36" s="146">
        <v>0</v>
      </c>
      <c r="I36" s="147">
        <v>0</v>
      </c>
    </row>
    <row r="37" spans="1:9" x14ac:dyDescent="0.25">
      <c r="A37" s="144">
        <v>28</v>
      </c>
      <c r="B37" s="145" t="s">
        <v>101</v>
      </c>
      <c r="C37" s="146">
        <v>0</v>
      </c>
      <c r="D37" s="146">
        <v>0</v>
      </c>
      <c r="E37" s="147">
        <v>0</v>
      </c>
      <c r="F37" s="146">
        <v>0</v>
      </c>
      <c r="G37" s="147">
        <v>0</v>
      </c>
      <c r="H37" s="146">
        <v>0</v>
      </c>
      <c r="I37" s="147">
        <v>0</v>
      </c>
    </row>
    <row r="38" spans="1:9" x14ac:dyDescent="0.25">
      <c r="A38" s="144">
        <v>29</v>
      </c>
      <c r="B38" s="145" t="s">
        <v>102</v>
      </c>
      <c r="C38" s="146">
        <v>0</v>
      </c>
      <c r="D38" s="146">
        <v>0</v>
      </c>
      <c r="E38" s="147">
        <v>0</v>
      </c>
      <c r="F38" s="146">
        <v>0</v>
      </c>
      <c r="G38" s="147">
        <v>0</v>
      </c>
      <c r="H38" s="146">
        <v>0</v>
      </c>
      <c r="I38" s="147">
        <v>0</v>
      </c>
    </row>
    <row r="39" spans="1:9" x14ac:dyDescent="0.25">
      <c r="A39" s="144">
        <v>30</v>
      </c>
      <c r="B39" s="145" t="s">
        <v>103</v>
      </c>
      <c r="C39" s="146">
        <v>0</v>
      </c>
      <c r="D39" s="146">
        <v>0</v>
      </c>
      <c r="E39" s="147">
        <v>0</v>
      </c>
      <c r="F39" s="146">
        <v>0</v>
      </c>
      <c r="G39" s="147">
        <v>0</v>
      </c>
      <c r="H39" s="146">
        <v>0</v>
      </c>
      <c r="I39" s="147">
        <v>0</v>
      </c>
    </row>
    <row r="40" spans="1:9" x14ac:dyDescent="0.25">
      <c r="A40" s="144">
        <v>31</v>
      </c>
      <c r="B40" s="145" t="s">
        <v>104</v>
      </c>
      <c r="C40" s="146">
        <v>0</v>
      </c>
      <c r="D40" s="146">
        <v>0</v>
      </c>
      <c r="E40" s="147">
        <v>0</v>
      </c>
      <c r="F40" s="146">
        <v>0</v>
      </c>
      <c r="G40" s="147">
        <v>0</v>
      </c>
      <c r="H40" s="146">
        <v>0</v>
      </c>
      <c r="I40" s="147">
        <v>0</v>
      </c>
    </row>
    <row r="41" spans="1:9" x14ac:dyDescent="0.25">
      <c r="A41" s="144">
        <v>32</v>
      </c>
      <c r="B41" s="145" t="s">
        <v>105</v>
      </c>
      <c r="C41" s="146">
        <v>0</v>
      </c>
      <c r="D41" s="146">
        <v>0</v>
      </c>
      <c r="E41" s="147">
        <v>0</v>
      </c>
      <c r="F41" s="146">
        <v>0</v>
      </c>
      <c r="G41" s="147">
        <v>0</v>
      </c>
      <c r="H41" s="146">
        <v>0</v>
      </c>
      <c r="I41" s="147">
        <v>0</v>
      </c>
    </row>
    <row r="42" spans="1:9" x14ac:dyDescent="0.25">
      <c r="A42" s="144">
        <v>33</v>
      </c>
      <c r="B42" s="145" t="s">
        <v>106</v>
      </c>
      <c r="C42" s="146">
        <v>0</v>
      </c>
      <c r="D42" s="146">
        <v>0</v>
      </c>
      <c r="E42" s="147">
        <v>0</v>
      </c>
      <c r="F42" s="146">
        <v>0</v>
      </c>
      <c r="G42" s="147">
        <v>0</v>
      </c>
      <c r="H42" s="146">
        <v>0</v>
      </c>
      <c r="I42" s="147">
        <v>0</v>
      </c>
    </row>
    <row r="43" spans="1:9" x14ac:dyDescent="0.25">
      <c r="A43" s="144">
        <v>34</v>
      </c>
      <c r="B43" s="145" t="s">
        <v>107</v>
      </c>
      <c r="C43" s="146">
        <v>0</v>
      </c>
      <c r="D43" s="146">
        <v>0</v>
      </c>
      <c r="E43" s="147">
        <v>0</v>
      </c>
      <c r="F43" s="146">
        <v>0</v>
      </c>
      <c r="G43" s="147">
        <v>0</v>
      </c>
      <c r="H43" s="146">
        <v>0</v>
      </c>
      <c r="I43" s="147">
        <v>0</v>
      </c>
    </row>
    <row r="44" spans="1:9" x14ac:dyDescent="0.25">
      <c r="A44" s="144">
        <v>35</v>
      </c>
      <c r="B44" s="145" t="s">
        <v>108</v>
      </c>
      <c r="C44" s="146">
        <v>0</v>
      </c>
      <c r="D44" s="146">
        <v>0</v>
      </c>
      <c r="E44" s="147">
        <v>0</v>
      </c>
      <c r="F44" s="146">
        <v>0</v>
      </c>
      <c r="G44" s="147">
        <v>0</v>
      </c>
      <c r="H44" s="146">
        <v>0</v>
      </c>
      <c r="I44" s="147">
        <v>0</v>
      </c>
    </row>
    <row r="45" spans="1:9" x14ac:dyDescent="0.25">
      <c r="A45" s="144">
        <v>36</v>
      </c>
      <c r="B45" s="145" t="s">
        <v>109</v>
      </c>
      <c r="C45" s="146">
        <v>0</v>
      </c>
      <c r="D45" s="146">
        <v>0</v>
      </c>
      <c r="E45" s="147">
        <v>0</v>
      </c>
      <c r="F45" s="146">
        <v>0</v>
      </c>
      <c r="G45" s="147">
        <v>0</v>
      </c>
      <c r="H45" s="146">
        <v>0</v>
      </c>
      <c r="I45" s="147">
        <v>0</v>
      </c>
    </row>
    <row r="46" spans="1:9" ht="15.75" thickBot="1" x14ac:dyDescent="0.3">
      <c r="A46" s="148">
        <v>37</v>
      </c>
      <c r="B46" s="149" t="s">
        <v>110</v>
      </c>
      <c r="C46" s="150">
        <v>0</v>
      </c>
      <c r="D46" s="150">
        <v>0</v>
      </c>
      <c r="E46" s="151">
        <v>0</v>
      </c>
      <c r="F46" s="150">
        <v>0</v>
      </c>
      <c r="G46" s="151">
        <v>0</v>
      </c>
      <c r="H46" s="150">
        <v>0</v>
      </c>
      <c r="I46" s="151">
        <v>0</v>
      </c>
    </row>
    <row r="47" spans="1:9" ht="15.75" thickBot="1" x14ac:dyDescent="0.3">
      <c r="A47" s="371" t="s">
        <v>111</v>
      </c>
      <c r="B47" s="372"/>
      <c r="C47" s="152">
        <f t="shared" ref="C47:I47" si="1">SUM(C21:C46)</f>
        <v>32</v>
      </c>
      <c r="D47" s="152">
        <f t="shared" si="1"/>
        <v>29</v>
      </c>
      <c r="E47" s="153">
        <f t="shared" si="1"/>
        <v>66.16</v>
      </c>
      <c r="F47" s="152">
        <f t="shared" si="1"/>
        <v>26</v>
      </c>
      <c r="G47" s="153">
        <f t="shared" si="1"/>
        <v>59.89</v>
      </c>
      <c r="H47" s="152">
        <f t="shared" si="1"/>
        <v>0</v>
      </c>
      <c r="I47" s="154">
        <f t="shared" si="1"/>
        <v>3</v>
      </c>
    </row>
    <row r="48" spans="1:9" ht="15.75" thickBot="1" x14ac:dyDescent="0.3">
      <c r="A48" s="371" t="s">
        <v>112</v>
      </c>
      <c r="B48" s="372"/>
      <c r="C48" s="152">
        <f t="shared" ref="C48:I48" si="2">SUM(C20,C47)</f>
        <v>78187</v>
      </c>
      <c r="D48" s="152">
        <f t="shared" si="2"/>
        <v>41915</v>
      </c>
      <c r="E48" s="153">
        <f t="shared" si="2"/>
        <v>66550.69</v>
      </c>
      <c r="F48" s="152">
        <f t="shared" si="2"/>
        <v>39243</v>
      </c>
      <c r="G48" s="153">
        <f t="shared" si="2"/>
        <v>61702.82</v>
      </c>
      <c r="H48" s="152">
        <f t="shared" si="2"/>
        <v>7491</v>
      </c>
      <c r="I48" s="154">
        <f t="shared" si="2"/>
        <v>27849</v>
      </c>
    </row>
    <row r="49" spans="1:9" ht="15.75" thickBot="1" x14ac:dyDescent="0.3">
      <c r="A49" s="371" t="s">
        <v>113</v>
      </c>
      <c r="B49" s="373"/>
      <c r="C49" s="373"/>
      <c r="D49" s="373"/>
      <c r="E49" s="373"/>
      <c r="F49" s="373"/>
      <c r="G49" s="373"/>
      <c r="H49" s="373"/>
      <c r="I49" s="374"/>
    </row>
    <row r="50" spans="1:9" ht="15.75" thickBot="1" x14ac:dyDescent="0.3">
      <c r="A50" s="155">
        <v>38</v>
      </c>
      <c r="B50" s="156" t="s">
        <v>114</v>
      </c>
      <c r="C50" s="157">
        <v>6635</v>
      </c>
      <c r="D50" s="157">
        <v>3024</v>
      </c>
      <c r="E50" s="158">
        <v>5938</v>
      </c>
      <c r="F50" s="157">
        <v>3024</v>
      </c>
      <c r="G50" s="158">
        <v>5938</v>
      </c>
      <c r="H50" s="157">
        <v>1270</v>
      </c>
      <c r="I50" s="158">
        <v>1299</v>
      </c>
    </row>
    <row r="51" spans="1:9" ht="15.75" thickBot="1" x14ac:dyDescent="0.3">
      <c r="A51" s="371" t="s">
        <v>115</v>
      </c>
      <c r="B51" s="372"/>
      <c r="C51" s="152">
        <f t="shared" ref="C51:I51" si="3">SUM(C49:C50)</f>
        <v>6635</v>
      </c>
      <c r="D51" s="152">
        <f t="shared" si="3"/>
        <v>3024</v>
      </c>
      <c r="E51" s="153">
        <f t="shared" si="3"/>
        <v>5938</v>
      </c>
      <c r="F51" s="152">
        <f t="shared" si="3"/>
        <v>3024</v>
      </c>
      <c r="G51" s="153">
        <f t="shared" si="3"/>
        <v>5938</v>
      </c>
      <c r="H51" s="152">
        <f t="shared" si="3"/>
        <v>1270</v>
      </c>
      <c r="I51" s="154">
        <f t="shared" si="3"/>
        <v>1299</v>
      </c>
    </row>
    <row r="52" spans="1:9" ht="15.75" thickBot="1" x14ac:dyDescent="0.3">
      <c r="A52" s="371" t="s">
        <v>116</v>
      </c>
      <c r="B52" s="373"/>
      <c r="C52" s="373"/>
      <c r="D52" s="373"/>
      <c r="E52" s="373"/>
      <c r="F52" s="373"/>
      <c r="G52" s="373"/>
      <c r="H52" s="373"/>
      <c r="I52" s="374"/>
    </row>
    <row r="53" spans="1:9" x14ac:dyDescent="0.25">
      <c r="A53" s="140">
        <v>39</v>
      </c>
      <c r="B53" s="141" t="s">
        <v>117</v>
      </c>
      <c r="C53" s="142">
        <v>0</v>
      </c>
      <c r="D53" s="142">
        <v>0</v>
      </c>
      <c r="E53" s="143">
        <v>0</v>
      </c>
      <c r="F53" s="142">
        <v>0</v>
      </c>
      <c r="G53" s="143">
        <v>0</v>
      </c>
      <c r="H53" s="142">
        <v>0</v>
      </c>
      <c r="I53" s="143">
        <v>0</v>
      </c>
    </row>
    <row r="54" spans="1:9" ht="15.75" thickBot="1" x14ac:dyDescent="0.3">
      <c r="A54" s="148">
        <v>40</v>
      </c>
      <c r="B54" s="149" t="s">
        <v>118</v>
      </c>
      <c r="C54" s="150">
        <v>0</v>
      </c>
      <c r="D54" s="150">
        <v>0</v>
      </c>
      <c r="E54" s="151">
        <v>0</v>
      </c>
      <c r="F54" s="150">
        <v>0</v>
      </c>
      <c r="G54" s="151">
        <v>0</v>
      </c>
      <c r="H54" s="150">
        <v>0</v>
      </c>
      <c r="I54" s="151">
        <v>0</v>
      </c>
    </row>
    <row r="55" spans="1:9" ht="15.75" thickBot="1" x14ac:dyDescent="0.3">
      <c r="A55" s="371" t="s">
        <v>119</v>
      </c>
      <c r="B55" s="372"/>
      <c r="C55" s="152">
        <f t="shared" ref="C55:I55" si="4">SUM(C52:C54)</f>
        <v>0</v>
      </c>
      <c r="D55" s="152">
        <f t="shared" si="4"/>
        <v>0</v>
      </c>
      <c r="E55" s="153">
        <f t="shared" si="4"/>
        <v>0</v>
      </c>
      <c r="F55" s="152">
        <f t="shared" si="4"/>
        <v>0</v>
      </c>
      <c r="G55" s="153">
        <f t="shared" si="4"/>
        <v>0</v>
      </c>
      <c r="H55" s="152">
        <f t="shared" si="4"/>
        <v>0</v>
      </c>
      <c r="I55" s="154">
        <f t="shared" si="4"/>
        <v>0</v>
      </c>
    </row>
    <row r="56" spans="1:9" ht="15.75" thickBot="1" x14ac:dyDescent="0.3">
      <c r="A56" s="371" t="s">
        <v>120</v>
      </c>
      <c r="B56" s="373"/>
      <c r="C56" s="373"/>
      <c r="D56" s="373"/>
      <c r="E56" s="373"/>
      <c r="F56" s="373"/>
      <c r="G56" s="373"/>
      <c r="H56" s="373"/>
      <c r="I56" s="374"/>
    </row>
    <row r="57" spans="1:9" x14ac:dyDescent="0.25">
      <c r="A57" s="140">
        <v>41</v>
      </c>
      <c r="B57" s="141" t="s">
        <v>121</v>
      </c>
      <c r="C57" s="142">
        <v>0</v>
      </c>
      <c r="D57" s="142">
        <v>0</v>
      </c>
      <c r="E57" s="143">
        <v>0</v>
      </c>
      <c r="F57" s="142">
        <v>0</v>
      </c>
      <c r="G57" s="143">
        <v>0</v>
      </c>
      <c r="H57" s="142">
        <v>0</v>
      </c>
      <c r="I57" s="143">
        <v>0</v>
      </c>
    </row>
    <row r="58" spans="1:9" x14ac:dyDescent="0.25">
      <c r="A58" s="144">
        <v>42</v>
      </c>
      <c r="B58" s="145" t="s">
        <v>122</v>
      </c>
      <c r="C58" s="146">
        <v>0</v>
      </c>
      <c r="D58" s="146">
        <v>0</v>
      </c>
      <c r="E58" s="147">
        <v>0</v>
      </c>
      <c r="F58" s="146">
        <v>0</v>
      </c>
      <c r="G58" s="147">
        <v>0</v>
      </c>
      <c r="H58" s="146">
        <v>0</v>
      </c>
      <c r="I58" s="147">
        <v>0</v>
      </c>
    </row>
    <row r="59" spans="1:9" x14ac:dyDescent="0.25">
      <c r="A59" s="144">
        <v>43</v>
      </c>
      <c r="B59" s="145" t="s">
        <v>123</v>
      </c>
      <c r="C59" s="146">
        <v>0</v>
      </c>
      <c r="D59" s="146">
        <v>0</v>
      </c>
      <c r="E59" s="147">
        <v>0</v>
      </c>
      <c r="F59" s="146">
        <v>0</v>
      </c>
      <c r="G59" s="147">
        <v>0</v>
      </c>
      <c r="H59" s="146">
        <v>0</v>
      </c>
      <c r="I59" s="147">
        <v>0</v>
      </c>
    </row>
    <row r="60" spans="1:9" x14ac:dyDescent="0.25">
      <c r="A60" s="144">
        <v>44</v>
      </c>
      <c r="B60" s="145" t="s">
        <v>124</v>
      </c>
      <c r="C60" s="146">
        <v>0</v>
      </c>
      <c r="D60" s="146">
        <v>0</v>
      </c>
      <c r="E60" s="147">
        <v>0</v>
      </c>
      <c r="F60" s="146">
        <v>0</v>
      </c>
      <c r="G60" s="147">
        <v>0</v>
      </c>
      <c r="H60" s="146">
        <v>0</v>
      </c>
      <c r="I60" s="147">
        <v>0</v>
      </c>
    </row>
    <row r="61" spans="1:9" x14ac:dyDescent="0.25">
      <c r="A61" s="144">
        <v>45</v>
      </c>
      <c r="B61" s="145" t="s">
        <v>125</v>
      </c>
      <c r="C61" s="146">
        <v>0</v>
      </c>
      <c r="D61" s="146">
        <v>0</v>
      </c>
      <c r="E61" s="147">
        <v>0</v>
      </c>
      <c r="F61" s="146">
        <v>0</v>
      </c>
      <c r="G61" s="147">
        <v>0</v>
      </c>
      <c r="H61" s="146">
        <v>0</v>
      </c>
      <c r="I61" s="147">
        <v>0</v>
      </c>
    </row>
    <row r="62" spans="1:9" x14ac:dyDescent="0.25">
      <c r="A62" s="144">
        <v>46</v>
      </c>
      <c r="B62" s="145" t="s">
        <v>126</v>
      </c>
      <c r="C62" s="146">
        <v>0</v>
      </c>
      <c r="D62" s="146">
        <v>0</v>
      </c>
      <c r="E62" s="147">
        <v>0</v>
      </c>
      <c r="F62" s="146">
        <v>0</v>
      </c>
      <c r="G62" s="147">
        <v>0</v>
      </c>
      <c r="H62" s="146">
        <v>0</v>
      </c>
      <c r="I62" s="147">
        <v>0</v>
      </c>
    </row>
    <row r="63" spans="1:9" x14ac:dyDescent="0.25">
      <c r="A63" s="144">
        <v>47</v>
      </c>
      <c r="B63" s="145" t="s">
        <v>127</v>
      </c>
      <c r="C63" s="146">
        <v>0</v>
      </c>
      <c r="D63" s="146">
        <v>0</v>
      </c>
      <c r="E63" s="147">
        <v>0</v>
      </c>
      <c r="F63" s="146">
        <v>0</v>
      </c>
      <c r="G63" s="147">
        <v>0</v>
      </c>
      <c r="H63" s="146">
        <v>0</v>
      </c>
      <c r="I63" s="147">
        <v>0</v>
      </c>
    </row>
    <row r="64" spans="1:9" x14ac:dyDescent="0.25">
      <c r="A64" s="144">
        <v>48</v>
      </c>
      <c r="B64" s="145" t="s">
        <v>128</v>
      </c>
      <c r="C64" s="146">
        <v>0</v>
      </c>
      <c r="D64" s="146">
        <v>0</v>
      </c>
      <c r="E64" s="147">
        <v>0</v>
      </c>
      <c r="F64" s="146">
        <v>0</v>
      </c>
      <c r="G64" s="147">
        <v>0</v>
      </c>
      <c r="H64" s="146">
        <v>0</v>
      </c>
      <c r="I64" s="147">
        <v>0</v>
      </c>
    </row>
    <row r="65" spans="1:9" ht="15.75" thickBot="1" x14ac:dyDescent="0.3">
      <c r="A65" s="148">
        <v>49</v>
      </c>
      <c r="B65" s="149" t="s">
        <v>129</v>
      </c>
      <c r="C65" s="150">
        <v>0</v>
      </c>
      <c r="D65" s="150">
        <v>0</v>
      </c>
      <c r="E65" s="151">
        <v>0</v>
      </c>
      <c r="F65" s="150">
        <v>0</v>
      </c>
      <c r="G65" s="151">
        <v>0</v>
      </c>
      <c r="H65" s="150">
        <v>0</v>
      </c>
      <c r="I65" s="151">
        <v>0</v>
      </c>
    </row>
    <row r="66" spans="1:9" ht="15.75" thickBot="1" x14ac:dyDescent="0.3">
      <c r="A66" s="371" t="s">
        <v>130</v>
      </c>
      <c r="B66" s="372"/>
      <c r="C66" s="152">
        <f t="shared" ref="C66:I66" si="5">SUM(C56:C65)</f>
        <v>0</v>
      </c>
      <c r="D66" s="152">
        <f t="shared" si="5"/>
        <v>0</v>
      </c>
      <c r="E66" s="153">
        <f t="shared" si="5"/>
        <v>0</v>
      </c>
      <c r="F66" s="152">
        <f t="shared" si="5"/>
        <v>0</v>
      </c>
      <c r="G66" s="153">
        <f t="shared" si="5"/>
        <v>0</v>
      </c>
      <c r="H66" s="152">
        <f t="shared" si="5"/>
        <v>0</v>
      </c>
      <c r="I66" s="154">
        <f t="shared" si="5"/>
        <v>0</v>
      </c>
    </row>
    <row r="67" spans="1:9" x14ac:dyDescent="0.25">
      <c r="A67" s="159"/>
      <c r="B67" s="375" t="s">
        <v>131</v>
      </c>
      <c r="C67" s="376"/>
      <c r="D67" s="376"/>
      <c r="E67" s="377"/>
      <c r="F67" s="376"/>
      <c r="G67" s="377"/>
      <c r="H67" s="376"/>
      <c r="I67" s="377"/>
    </row>
    <row r="68" spans="1:9" x14ac:dyDescent="0.25">
      <c r="A68" s="144">
        <v>50</v>
      </c>
      <c r="B68" s="145" t="s">
        <v>132</v>
      </c>
      <c r="C68" s="146">
        <v>0</v>
      </c>
      <c r="D68" s="146">
        <v>0</v>
      </c>
      <c r="E68" s="147">
        <v>0</v>
      </c>
      <c r="F68" s="146">
        <v>0</v>
      </c>
      <c r="G68" s="147">
        <v>0</v>
      </c>
      <c r="H68" s="146">
        <v>0</v>
      </c>
      <c r="I68" s="147">
        <v>0</v>
      </c>
    </row>
    <row r="69" spans="1:9" x14ac:dyDescent="0.25">
      <c r="A69" s="144">
        <v>51</v>
      </c>
      <c r="B69" s="145" t="s">
        <v>133</v>
      </c>
      <c r="C69" s="146">
        <v>0</v>
      </c>
      <c r="D69" s="146">
        <v>0</v>
      </c>
      <c r="E69" s="147">
        <v>0</v>
      </c>
      <c r="F69" s="146">
        <v>0</v>
      </c>
      <c r="G69" s="147">
        <v>0</v>
      </c>
      <c r="H69" s="146">
        <v>0</v>
      </c>
      <c r="I69" s="147">
        <v>0</v>
      </c>
    </row>
    <row r="70" spans="1:9" x14ac:dyDescent="0.25">
      <c r="A70" s="144">
        <v>52</v>
      </c>
      <c r="B70" s="145" t="s">
        <v>134</v>
      </c>
      <c r="C70" s="146">
        <v>0</v>
      </c>
      <c r="D70" s="146">
        <v>0</v>
      </c>
      <c r="E70" s="147">
        <v>0</v>
      </c>
      <c r="F70" s="146">
        <v>0</v>
      </c>
      <c r="G70" s="147">
        <v>0</v>
      </c>
      <c r="H70" s="146">
        <v>0</v>
      </c>
      <c r="I70" s="147">
        <v>0</v>
      </c>
    </row>
    <row r="71" spans="1:9" ht="15.75" thickBot="1" x14ac:dyDescent="0.3">
      <c r="A71" s="160"/>
      <c r="B71" s="161" t="s">
        <v>135</v>
      </c>
      <c r="C71" s="162">
        <f t="shared" ref="C71:I71" si="6">SUM(C67:C70)</f>
        <v>0</v>
      </c>
      <c r="D71" s="162">
        <f t="shared" si="6"/>
        <v>0</v>
      </c>
      <c r="E71" s="163">
        <f t="shared" si="6"/>
        <v>0</v>
      </c>
      <c r="F71" s="162">
        <f t="shared" si="6"/>
        <v>0</v>
      </c>
      <c r="G71" s="163">
        <f t="shared" si="6"/>
        <v>0</v>
      </c>
      <c r="H71" s="162">
        <f t="shared" si="6"/>
        <v>0</v>
      </c>
      <c r="I71" s="163">
        <f t="shared" si="6"/>
        <v>0</v>
      </c>
    </row>
    <row r="72" spans="1:9" ht="15.75" thickBot="1" x14ac:dyDescent="0.3">
      <c r="A72" s="371" t="s">
        <v>56</v>
      </c>
      <c r="B72" s="372"/>
      <c r="C72" s="152">
        <f t="shared" ref="C72:I72" si="7">SUM(C48,C51,C55,C66,C71)</f>
        <v>84822</v>
      </c>
      <c r="D72" s="152">
        <f t="shared" si="7"/>
        <v>44939</v>
      </c>
      <c r="E72" s="153">
        <f t="shared" si="7"/>
        <v>72488.69</v>
      </c>
      <c r="F72" s="152">
        <f t="shared" si="7"/>
        <v>42267</v>
      </c>
      <c r="G72" s="153">
        <f t="shared" si="7"/>
        <v>67640.820000000007</v>
      </c>
      <c r="H72" s="152">
        <f t="shared" si="7"/>
        <v>8761</v>
      </c>
      <c r="I72" s="154">
        <f t="shared" si="7"/>
        <v>29148</v>
      </c>
    </row>
  </sheetData>
  <mergeCells count="21">
    <mergeCell ref="A49:I49"/>
    <mergeCell ref="A1:I1"/>
    <mergeCell ref="A2:I2"/>
    <mergeCell ref="A3:I3"/>
    <mergeCell ref="A4:I4"/>
    <mergeCell ref="A5:A6"/>
    <mergeCell ref="B5:B6"/>
    <mergeCell ref="D5:E5"/>
    <mergeCell ref="F5:G5"/>
    <mergeCell ref="A7:I7"/>
    <mergeCell ref="A20:B20"/>
    <mergeCell ref="A21:I21"/>
    <mergeCell ref="A47:B47"/>
    <mergeCell ref="A48:B48"/>
    <mergeCell ref="A72:B72"/>
    <mergeCell ref="A51:B51"/>
    <mergeCell ref="A52:I52"/>
    <mergeCell ref="A55:B55"/>
    <mergeCell ref="A56:I56"/>
    <mergeCell ref="A66:B66"/>
    <mergeCell ref="B67:I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Annex 21</vt:lpstr>
      <vt:lpstr>Annex 22</vt:lpstr>
      <vt:lpstr>Annex 22A</vt:lpstr>
      <vt:lpstr>Annex 23</vt:lpstr>
      <vt:lpstr>Annex 23A</vt:lpstr>
      <vt:lpstr>Annex 24</vt:lpstr>
      <vt:lpstr>Annex 25</vt:lpstr>
      <vt:lpstr>Annex 26</vt:lpstr>
      <vt:lpstr>Annex 27</vt:lpstr>
      <vt:lpstr>Annex 28</vt:lpstr>
      <vt:lpstr>Annex 29</vt:lpstr>
      <vt:lpstr>Annex 29A</vt:lpstr>
      <vt:lpstr>Annex 30</vt:lpstr>
      <vt:lpstr>Annex 31</vt:lpstr>
      <vt:lpstr>Annex 32</vt:lpstr>
      <vt:lpstr>Annex 32A</vt:lpstr>
      <vt:lpstr>Annex 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2015-06-05T18:17:20Z</dcterms:created>
  <dcterms:modified xsi:type="dcterms:W3CDTF">2025-11-27T10:25:13Z</dcterms:modified>
</cp:coreProperties>
</file>